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Герцог Александрийск\Desktop\"/>
    </mc:Choice>
  </mc:AlternateContent>
  <bookViews>
    <workbookView xWindow="0" yWindow="0" windowWidth="23040" windowHeight="8244"/>
  </bookViews>
  <sheets>
    <sheet name="2026 год с зп " sheetId="1" r:id="rId1"/>
    <sheet name="2027 год с зп" sheetId="2" r:id="rId2"/>
    <sheet name="2028 год  зп" sheetId="3" r:id="rId3"/>
    <sheet name="2022" sheetId="4" state="hidden" r:id="rId4"/>
    <sheet name="2023" sheetId="5" state="hidden" r:id="rId5"/>
  </sheets>
  <externalReferences>
    <externalReference r:id="rId6"/>
  </externalReferences>
  <definedNames>
    <definedName name="__bookmark_10">#REF!</definedName>
    <definedName name="__bookmark_11">#REF!</definedName>
    <definedName name="__bookmark_12">#REF!</definedName>
    <definedName name="__bookmark_7" localSheetId="3">'2022'!$A$1:$E$25</definedName>
    <definedName name="__bookmark_7" localSheetId="4">'2023'!$A$1:$E$25</definedName>
    <definedName name="__bookmark_7" localSheetId="0">'2026 год с зп '!$A$1:$G$25</definedName>
    <definedName name="__bookmark_7" localSheetId="1">'2027 год с зп'!$A$1:$G$25</definedName>
    <definedName name="__bookmark_7" localSheetId="2">'2028 год  зп'!$A$1:$G$25</definedName>
    <definedName name="__bookmark_7">#REF!</definedName>
    <definedName name="__bookmark_8" localSheetId="3">'2022'!$A$26:$E$26</definedName>
    <definedName name="__bookmark_8" localSheetId="4">'2023'!$A$26:$E$26</definedName>
    <definedName name="__bookmark_8" localSheetId="0">'2026 год с зп '!$A$26:$G$26</definedName>
    <definedName name="__bookmark_8" localSheetId="1">'2027 год с зп'!$A$26:$G$26</definedName>
    <definedName name="__bookmark_8" localSheetId="2">'2028 год  зп'!$A$26:$G$26</definedName>
    <definedName name="__bookmark_8">#REF!</definedName>
    <definedName name="__bookmark_9" localSheetId="3">'2022'!#REF!</definedName>
    <definedName name="__bookmark_9" localSheetId="4">'2023'!#REF!</definedName>
    <definedName name="__bookmark_9" localSheetId="0">'[1]2025 год'!#REF!</definedName>
    <definedName name="__bookmark_9" localSheetId="1">'[1]2025 год'!#REF!</definedName>
    <definedName name="__bookmark_9" localSheetId="2">'[1]2025 год'!#REF!</definedName>
    <definedName name="__bookmark_9">#REF!</definedName>
  </definedNames>
  <calcPr calcId="162913"/>
</workbook>
</file>

<file path=xl/calcChain.xml><?xml version="1.0" encoding="utf-8"?>
<calcChain xmlns="http://schemas.openxmlformats.org/spreadsheetml/2006/main">
  <c r="E22" i="5" l="1"/>
  <c r="B22" i="5"/>
  <c r="E22" i="4"/>
  <c r="B22" i="4"/>
  <c r="B23" i="3"/>
  <c r="F22" i="3"/>
  <c r="E22" i="3"/>
  <c r="G22" i="3" s="1"/>
  <c r="F21" i="3"/>
  <c r="E21" i="3"/>
  <c r="G21" i="3" s="1"/>
  <c r="F20" i="3"/>
  <c r="E20" i="3"/>
  <c r="G20" i="3" s="1"/>
  <c r="F19" i="3"/>
  <c r="E19" i="3"/>
  <c r="G19" i="3" s="1"/>
  <c r="F18" i="3"/>
  <c r="E18" i="3"/>
  <c r="G18" i="3" s="1"/>
  <c r="F17" i="3"/>
  <c r="E17" i="3"/>
  <c r="G17" i="3" s="1"/>
  <c r="F16" i="3"/>
  <c r="E16" i="3"/>
  <c r="G16" i="3" s="1"/>
  <c r="F15" i="3"/>
  <c r="F23" i="3" s="1"/>
  <c r="E15" i="3"/>
  <c r="E23" i="3" s="1"/>
  <c r="B23" i="2"/>
  <c r="F22" i="2"/>
  <c r="E22" i="2"/>
  <c r="G22" i="2" s="1"/>
  <c r="F21" i="2"/>
  <c r="E21" i="2"/>
  <c r="G21" i="2" s="1"/>
  <c r="F20" i="2"/>
  <c r="E20" i="2"/>
  <c r="G20" i="2" s="1"/>
  <c r="F19" i="2"/>
  <c r="E19" i="2"/>
  <c r="G19" i="2" s="1"/>
  <c r="F18" i="2"/>
  <c r="E18" i="2"/>
  <c r="G18" i="2" s="1"/>
  <c r="F17" i="2"/>
  <c r="E17" i="2"/>
  <c r="G17" i="2" s="1"/>
  <c r="F16" i="2"/>
  <c r="E16" i="2"/>
  <c r="G16" i="2" s="1"/>
  <c r="F15" i="2"/>
  <c r="F23" i="2" s="1"/>
  <c r="E15" i="2"/>
  <c r="E23" i="2" s="1"/>
  <c r="B23" i="1"/>
  <c r="F22" i="1"/>
  <c r="E22" i="1"/>
  <c r="G22" i="1" s="1"/>
  <c r="F21" i="1"/>
  <c r="E21" i="1"/>
  <c r="G21" i="1" s="1"/>
  <c r="F20" i="1"/>
  <c r="E20" i="1"/>
  <c r="G20" i="1" s="1"/>
  <c r="F19" i="1"/>
  <c r="E19" i="1"/>
  <c r="G19" i="1" s="1"/>
  <c r="F18" i="1"/>
  <c r="E18" i="1"/>
  <c r="G18" i="1" s="1"/>
  <c r="F17" i="1"/>
  <c r="E17" i="1"/>
  <c r="G17" i="1" s="1"/>
  <c r="F16" i="1"/>
  <c r="E16" i="1"/>
  <c r="G16" i="1" s="1"/>
  <c r="F15" i="1"/>
  <c r="F23" i="1" s="1"/>
  <c r="E15" i="1"/>
  <c r="E23" i="1" s="1"/>
  <c r="G15" i="1" l="1"/>
  <c r="G23" i="1" s="1"/>
  <c r="G15" i="2"/>
  <c r="G23" i="2" s="1"/>
  <c r="G15" i="3"/>
  <c r="G23" i="3" s="1"/>
</calcChain>
</file>

<file path=xl/sharedStrings.xml><?xml version="1.0" encoding="utf-8"?>
<sst xmlns="http://schemas.openxmlformats.org/spreadsheetml/2006/main" count="170" uniqueCount="50">
  <si>
    <t xml:space="preserve"> </t>
  </si>
  <si>
    <t>Расчет межбюджетных трансфертов, предоставляемых местным бюджетам из областного бюджета Новосибирской области в соответствии с утвержденной методикой</t>
  </si>
  <si>
    <t>на 2026 год</t>
  </si>
  <si>
    <r>
      <t xml:space="preserve">Наименование главного распорядителя бюджетных средств </t>
    </r>
    <r>
      <rPr>
        <b/>
        <u/>
        <sz val="11"/>
        <rFont val="Times New Roman"/>
      </rPr>
      <t>Министерство труда и социального развития Новосибирской области</t>
    </r>
  </si>
  <si>
    <r>
      <t>Тип бюджетного обязательства (действующее или принимаемое)</t>
    </r>
    <r>
      <rPr>
        <u/>
        <sz val="11"/>
        <rFont val="Times New Roman"/>
      </rPr>
      <t xml:space="preserve"> </t>
    </r>
    <r>
      <rPr>
        <b/>
        <u/>
        <sz val="11"/>
        <rFont val="Times New Roman"/>
      </rPr>
      <t>Действующее</t>
    </r>
  </si>
  <si>
    <t>Наименование межбюджетного трансферта:</t>
  </si>
  <si>
    <t>Осуществление отдельных государственных полномочий Новосибирской области по возмещению специализированной службе по вопросам похоронного дела стоимости услуг, предоставляемых согласно гарантированному перечню услуг по погребению, если умерший не подлежал обязательному социальному страхованию на случай временной нетрудоспособности и в связи с материнством на день смерти и не являлся пенсионером, в случае рождения мертвого ребенка по истечении 154 дней беременности, а также умерших, личность которых не установлена органами внутренних дел</t>
  </si>
  <si>
    <t>Реквизиты НПА, утверждающего методику расчета:</t>
  </si>
  <si>
    <t>Закон Новосибирской области от 14.07.2022 № 225-ОЗ "О наделении органов местного самоуправления муниципальных образований Новосибирской области отдельными государственными полномочиями по возмещению специализированной  службе по вопросам похоронного дела стоимости услуг, предоставляемых согласно гарантированному перечню услуг по погребению"</t>
  </si>
  <si>
    <t>Коды бюджетной классификации по трансферту:</t>
  </si>
  <si>
    <t xml:space="preserve"> 1003 28.3.04.74860 530</t>
  </si>
  <si>
    <r>
      <t>Расчетная таблица по межбюджетным трансфертам :</t>
    </r>
    <r>
      <rPr>
        <u/>
        <sz val="11"/>
        <rFont val="Times New Roman"/>
      </rPr>
      <t xml:space="preserve"> расчетные поля в зависимости от методики    </t>
    </r>
    <r>
      <rPr>
        <sz val="11"/>
        <rFont val="Times New Roman"/>
      </rPr>
      <t xml:space="preserve">
</t>
    </r>
  </si>
  <si>
    <t>Наименование муниципального образования</t>
  </si>
  <si>
    <t xml:space="preserve">Количество получателей </t>
  </si>
  <si>
    <t xml:space="preserve">Услуга/мероприятие </t>
  </si>
  <si>
    <t>Потребность в средствах на предоставление возмещения, тыс. руб.</t>
  </si>
  <si>
    <t>Организация и осуществление деятельности по предоставлению возмещения, тыс руб.</t>
  </si>
  <si>
    <t>Итого по субвенции, тыс. руб.</t>
  </si>
  <si>
    <t>наименование</t>
  </si>
  <si>
    <t>стоимость, руб.</t>
  </si>
  <si>
    <t>6(0,0005*ФОТ*ст.2)</t>
  </si>
  <si>
    <t>Возмещение специализированным службам по вопросам похоронного дела стоимости услуг согласно гарантированному перечню услуг по погребению</t>
  </si>
  <si>
    <t>Коченевский  район</t>
  </si>
  <si>
    <t>Куйбышевский район</t>
  </si>
  <si>
    <t>Мошковский район</t>
  </si>
  <si>
    <t>Тогучинский район</t>
  </si>
  <si>
    <t>г. Бердск</t>
  </si>
  <si>
    <t>г. Искитим</t>
  </si>
  <si>
    <t>г. Новосибирск</t>
  </si>
  <si>
    <t>Сумма</t>
  </si>
  <si>
    <t>Первый заместитель министра</t>
  </si>
  <si>
    <t>Е.М. Москалева</t>
  </si>
  <si>
    <t>(подпись)</t>
  </si>
  <si>
    <t>на 2027 год</t>
  </si>
  <si>
    <t>на 2028 год</t>
  </si>
  <si>
    <t>на 2022 год</t>
  </si>
  <si>
    <r>
      <t xml:space="preserve">Наименование главного распорядителя бюджетных средств </t>
    </r>
    <r>
      <rPr>
        <u/>
        <sz val="11"/>
        <rFont val="Times New Roman"/>
      </rPr>
      <t>Министерство труда и социального развития Новосибирской области</t>
    </r>
  </si>
  <si>
    <r>
      <t xml:space="preserve">Тип бюджетного обязательства (действующее или принимаемое) </t>
    </r>
    <r>
      <rPr>
        <u/>
        <sz val="11"/>
        <rFont val="Times New Roman"/>
      </rPr>
      <t>Действующее</t>
    </r>
  </si>
  <si>
    <t>Реквизиты НПА, утверждающего методику расчета Постановление Правительства НСО от 01.08.2017 N 296-п</t>
  </si>
  <si>
    <t>1003  9900070360 540</t>
  </si>
  <si>
    <t>Сумма, тыс.рублей</t>
  </si>
  <si>
    <t>стоимость</t>
  </si>
  <si>
    <t xml:space="preserve">Болотнинский </t>
  </si>
  <si>
    <t xml:space="preserve">Коченевский </t>
  </si>
  <si>
    <t xml:space="preserve">Куйбышевский </t>
  </si>
  <si>
    <t xml:space="preserve">Новосибирский </t>
  </si>
  <si>
    <t xml:space="preserve">Тогучинский </t>
  </si>
  <si>
    <t>Е.В. Бахарева</t>
  </si>
  <si>
    <t>на 2023 год</t>
  </si>
  <si>
    <t>Венгеровский округ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</si>
</sst>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quot;&quot;#,##0;[Red]\-#,##0"/>
    <numFmt numFmtId="165" formatCode="&quot;&quot;###0"/>
    <numFmt numFmtId="166" formatCode="&quot;&quot;#,##0.0;[Red]\-#,##0.0"/>
    <numFmt numFmtId="167" formatCode="0.0"/>
    <numFmt numFmtId="168" formatCode="#,##0.0_ ;[Red]\-#,##0.0\ "/>
    <numFmt numFmtId="169" formatCode="&quot;&quot;#,##0.00;[Red]\-#,##0.00"/>
  </numFmts>
  <fonts count="19" x14ac:knownFonts="1">
    <font>
      <sz val="10"/>
      <color theme="1"/>
      <name val="Arial"/>
    </font>
    <font>
      <sz val="10"/>
      <name val="Times New Roman"/>
    </font>
    <font>
      <b/>
      <sz val="11"/>
      <name val="Times New Roman"/>
    </font>
    <font>
      <sz val="11"/>
      <name val="Arial"/>
    </font>
    <font>
      <sz val="11"/>
      <name val="Times New Roman"/>
    </font>
    <font>
      <sz val="11"/>
      <color theme="1"/>
      <name val="Times New Roman"/>
    </font>
    <font>
      <b/>
      <u/>
      <sz val="11"/>
      <name val="Times New Roman"/>
    </font>
    <font>
      <u/>
      <sz val="11"/>
      <name val="Times New Roman"/>
    </font>
    <font>
      <b/>
      <sz val="11"/>
      <name val="Arial"/>
    </font>
    <font>
      <sz val="12"/>
      <name val="Times New Roman"/>
    </font>
    <font>
      <sz val="12"/>
      <name val="Calibri"/>
    </font>
    <font>
      <sz val="10"/>
      <name val="Arial"/>
    </font>
    <font>
      <sz val="7"/>
      <color theme="1"/>
      <name val="Times New Roman"/>
    </font>
    <font>
      <sz val="7"/>
      <name val="Times New Roman"/>
    </font>
    <font>
      <sz val="12"/>
      <name val="Arial"/>
    </font>
    <font>
      <b/>
      <sz val="12"/>
      <name val="Times New Roman"/>
    </font>
    <font>
      <b/>
      <sz val="14"/>
      <name val="Times New Roman"/>
    </font>
    <font>
      <sz val="16"/>
      <name val="Arial"/>
    </font>
    <font>
      <u/>
      <sz val="11"/>
      <name val="Arial"/>
    </font>
  </fonts>
  <fills count="3">
    <fill>
      <patternFill patternType="none"/>
    </fill>
    <fill>
      <patternFill patternType="gray125"/>
    </fill>
    <fill>
      <patternFill patternType="solid">
        <fgColor theme="0"/>
        <bgColor theme="0"/>
      </patternFill>
    </fill>
  </fills>
  <borders count="13">
    <border>
      <left/>
      <right/>
      <top/>
      <bottom/>
      <diagonal/>
    </border>
    <border>
      <left style="thin">
        <color theme="1"/>
      </left>
      <right style="thin">
        <color theme="1"/>
      </right>
      <top style="thin">
        <color theme="1"/>
      </top>
      <bottom style="thin">
        <color theme="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s>
  <cellStyleXfs count="1">
    <xf numFmtId="0" fontId="0" fillId="0" borderId="0"/>
  </cellStyleXfs>
  <cellXfs count="101">
    <xf numFmtId="0" fontId="0" fillId="0" borderId="0" xfId="0"/>
    <xf numFmtId="0" fontId="1" fillId="0" borderId="0" xfId="0" applyFont="1" applyAlignment="1">
      <alignment horizontal="center" wrapText="1"/>
    </xf>
    <xf numFmtId="0" fontId="3" fillId="2" borderId="0" xfId="0" applyFont="1" applyFill="1"/>
    <xf numFmtId="0" fontId="4" fillId="2" borderId="0" xfId="0" applyFont="1" applyFill="1" applyAlignment="1">
      <alignment horizontal="center" wrapText="1"/>
    </xf>
    <xf numFmtId="0" fontId="4" fillId="2" borderId="0" xfId="0" applyFont="1" applyFill="1" applyAlignment="1">
      <alignment vertical="top" wrapText="1"/>
    </xf>
    <xf numFmtId="0" fontId="0" fillId="2" borderId="0" xfId="0" applyFill="1" applyAlignment="1">
      <alignment wrapText="1"/>
    </xf>
    <xf numFmtId="0" fontId="4" fillId="2" borderId="0" xfId="0" applyFont="1" applyFill="1" applyAlignment="1">
      <alignment wrapText="1"/>
    </xf>
    <xf numFmtId="0" fontId="8" fillId="2" borderId="0" xfId="0" applyFont="1" applyFill="1"/>
    <xf numFmtId="0" fontId="1" fillId="0" borderId="0" xfId="0" applyFont="1" applyAlignment="1">
      <alignment horizontal="left" wrapText="1"/>
    </xf>
    <xf numFmtId="0" fontId="9" fillId="0" borderId="1" xfId="0" applyFont="1" applyBorder="1" applyAlignment="1">
      <alignment horizontal="center" vertical="center" wrapText="1"/>
    </xf>
    <xf numFmtId="0" fontId="11" fillId="0" borderId="0" xfId="0" applyFont="1" applyAlignment="1">
      <alignment vertical="center"/>
    </xf>
    <xf numFmtId="0" fontId="12" fillId="0" borderId="0" xfId="0" applyFont="1" applyAlignment="1">
      <alignment horizontal="center"/>
    </xf>
    <xf numFmtId="0" fontId="13" fillId="0" borderId="1" xfId="0" applyFont="1" applyBorder="1" applyAlignment="1">
      <alignment horizontal="center"/>
    </xf>
    <xf numFmtId="0" fontId="13" fillId="0" borderId="1" xfId="0" applyFont="1" applyBorder="1" applyAlignment="1">
      <alignment horizontal="center" vertical="center" wrapText="1"/>
    </xf>
    <xf numFmtId="0" fontId="13" fillId="0" borderId="0" xfId="0" applyFont="1" applyAlignment="1">
      <alignment horizontal="center" vertical="center"/>
    </xf>
    <xf numFmtId="0" fontId="9" fillId="0" borderId="2" xfId="0" applyFont="1" applyBorder="1" applyAlignment="1">
      <alignment horizontal="left" vertical="top"/>
    </xf>
    <xf numFmtId="164" fontId="9" fillId="2" borderId="2" xfId="0" applyNumberFormat="1" applyFont="1" applyFill="1" applyBorder="1" applyAlignment="1">
      <alignment horizontal="center" vertical="center" wrapText="1"/>
    </xf>
    <xf numFmtId="4" fontId="9" fillId="2" borderId="3" xfId="0" applyNumberFormat="1" applyFont="1" applyFill="1" applyBorder="1" applyAlignment="1">
      <alignment horizontal="center" vertical="center" wrapText="1"/>
    </xf>
    <xf numFmtId="4" fontId="9" fillId="2" borderId="1" xfId="0" applyNumberFormat="1" applyFont="1" applyFill="1" applyBorder="1" applyAlignment="1">
      <alignment horizontal="center" vertical="center" wrapText="1"/>
    </xf>
    <xf numFmtId="166" fontId="9" fillId="0" borderId="4" xfId="0" applyNumberFormat="1" applyFont="1" applyBorder="1" applyAlignment="1">
      <alignment horizontal="center" vertical="center" wrapText="1"/>
    </xf>
    <xf numFmtId="0" fontId="9" fillId="2" borderId="2" xfId="0" applyFont="1" applyFill="1" applyBorder="1" applyAlignment="1">
      <alignment horizontal="left" vertical="top" wrapText="1"/>
    </xf>
    <xf numFmtId="4" fontId="0" fillId="0" borderId="0" xfId="0" applyNumberFormat="1"/>
    <xf numFmtId="167" fontId="0" fillId="0" borderId="0" xfId="0" applyNumberFormat="1"/>
    <xf numFmtId="0" fontId="9" fillId="2" borderId="5" xfId="0" applyFont="1" applyFill="1" applyBorder="1" applyAlignment="1">
      <alignment horizontal="left" vertical="top" wrapText="1"/>
    </xf>
    <xf numFmtId="164" fontId="9" fillId="2" borderId="5" xfId="0" applyNumberFormat="1" applyFont="1" applyFill="1" applyBorder="1" applyAlignment="1">
      <alignment horizontal="center" vertical="center" wrapText="1"/>
    </xf>
    <xf numFmtId="0" fontId="14" fillId="0" borderId="0" xfId="0" applyFont="1"/>
    <xf numFmtId="0" fontId="9" fillId="2" borderId="6" xfId="0" applyFont="1" applyFill="1" applyBorder="1" applyAlignment="1">
      <alignment horizontal="left" vertical="top" wrapText="1"/>
    </xf>
    <xf numFmtId="164" fontId="9" fillId="2" borderId="6" xfId="0" applyNumberFormat="1" applyFont="1" applyFill="1" applyBorder="1" applyAlignment="1">
      <alignment horizontal="center" vertical="center" wrapText="1"/>
    </xf>
    <xf numFmtId="0" fontId="15" fillId="0" borderId="5" xfId="0" applyFont="1" applyBorder="1" applyAlignment="1">
      <alignment wrapText="1"/>
    </xf>
    <xf numFmtId="164" fontId="15" fillId="0" borderId="5" xfId="0" applyNumberFormat="1" applyFont="1" applyBorder="1" applyAlignment="1">
      <alignment horizontal="center" vertical="center" wrapText="1"/>
    </xf>
    <xf numFmtId="0" fontId="9" fillId="0" borderId="5" xfId="0" applyFont="1" applyBorder="1" applyAlignment="1">
      <alignment wrapText="1"/>
    </xf>
    <xf numFmtId="0" fontId="9" fillId="0" borderId="8" xfId="0" applyFont="1" applyBorder="1" applyAlignment="1">
      <alignment wrapText="1"/>
    </xf>
    <xf numFmtId="4" fontId="15" fillId="0" borderId="1" xfId="0" applyNumberFormat="1" applyFont="1" applyBorder="1" applyAlignment="1">
      <alignment horizontal="center" wrapText="1"/>
    </xf>
    <xf numFmtId="0" fontId="9" fillId="0" borderId="0" xfId="0" applyFont="1" applyAlignment="1">
      <alignment wrapText="1"/>
    </xf>
    <xf numFmtId="0" fontId="9" fillId="0" borderId="0" xfId="0" applyFont="1" applyAlignment="1">
      <alignment horizontal="right" wrapText="1"/>
    </xf>
    <xf numFmtId="0" fontId="3" fillId="0" borderId="0" xfId="0" applyFont="1"/>
    <xf numFmtId="164" fontId="3" fillId="0" borderId="0" xfId="0" applyNumberFormat="1" applyFont="1"/>
    <xf numFmtId="0" fontId="11" fillId="0" borderId="0" xfId="0" applyFont="1" applyAlignment="1">
      <alignment horizontal="center" vertical="center"/>
    </xf>
    <xf numFmtId="0" fontId="4" fillId="0" borderId="0" xfId="0" applyFont="1"/>
    <xf numFmtId="0" fontId="7" fillId="0" borderId="7" xfId="0" applyFont="1" applyBorder="1"/>
    <xf numFmtId="0" fontId="4" fillId="0" borderId="7" xfId="0" applyFont="1" applyBorder="1"/>
    <xf numFmtId="167" fontId="4" fillId="0" borderId="0" xfId="0" applyNumberFormat="1" applyFont="1" applyAlignment="1">
      <alignment horizontal="right"/>
    </xf>
    <xf numFmtId="0" fontId="16" fillId="0" borderId="0" xfId="0" applyFont="1"/>
    <xf numFmtId="0" fontId="4" fillId="0" borderId="0" xfId="0" applyFont="1" applyAlignment="1">
      <alignment horizontal="center"/>
    </xf>
    <xf numFmtId="168" fontId="16" fillId="0" borderId="0" xfId="0" applyNumberFormat="1" applyFont="1"/>
    <xf numFmtId="0" fontId="17" fillId="0" borderId="0" xfId="0" applyFont="1"/>
    <xf numFmtId="0" fontId="11" fillId="2" borderId="0" xfId="0" applyFont="1" applyFill="1"/>
    <xf numFmtId="0" fontId="4" fillId="0" borderId="0" xfId="0" applyFont="1" applyAlignment="1">
      <alignment horizontal="center" wrapText="1"/>
    </xf>
    <xf numFmtId="0" fontId="4" fillId="0" borderId="0" xfId="0" applyFont="1" applyAlignment="1">
      <alignment vertical="top" wrapText="1"/>
    </xf>
    <xf numFmtId="0" fontId="4" fillId="0" borderId="0" xfId="0" applyFont="1" applyAlignment="1">
      <alignment wrapText="1"/>
    </xf>
    <xf numFmtId="0" fontId="9" fillId="0" borderId="5" xfId="0" applyFont="1" applyBorder="1" applyAlignment="1">
      <alignment horizontal="center" vertical="center" wrapText="1"/>
    </xf>
    <xf numFmtId="0" fontId="9" fillId="0" borderId="5" xfId="0" applyFont="1" applyBorder="1" applyAlignment="1">
      <alignment horizontal="left" vertical="top" wrapText="1"/>
    </xf>
    <xf numFmtId="164" fontId="9" fillId="0" borderId="5" xfId="0" applyNumberFormat="1" applyFont="1" applyBorder="1" applyAlignment="1">
      <alignment horizontal="center" vertical="center" wrapText="1"/>
    </xf>
    <xf numFmtId="169" fontId="9" fillId="0" borderId="5" xfId="0" applyNumberFormat="1" applyFont="1" applyBorder="1" applyAlignment="1">
      <alignment horizontal="center" vertical="center" wrapText="1"/>
    </xf>
    <xf numFmtId="166" fontId="9" fillId="0" borderId="5" xfId="0" applyNumberFormat="1" applyFont="1" applyBorder="1" applyAlignment="1">
      <alignment horizontal="center" vertical="center" wrapText="1"/>
    </xf>
    <xf numFmtId="166" fontId="9" fillId="0" borderId="6" xfId="0" applyNumberFormat="1" applyFont="1" applyBorder="1" applyAlignment="1">
      <alignment horizontal="center" vertical="center" wrapText="1"/>
    </xf>
    <xf numFmtId="0" fontId="9" fillId="0" borderId="6" xfId="0" applyFont="1" applyBorder="1" applyAlignment="1">
      <alignment horizontal="left" vertical="top" wrapText="1"/>
    </xf>
    <xf numFmtId="164" fontId="9" fillId="0" borderId="6" xfId="0" applyNumberFormat="1" applyFont="1" applyBorder="1" applyAlignment="1">
      <alignment horizontal="center" vertical="center" wrapText="1"/>
    </xf>
    <xf numFmtId="169" fontId="9" fillId="0" borderId="8" xfId="0" applyNumberFormat="1" applyFont="1" applyBorder="1" applyAlignment="1">
      <alignment horizontal="center" vertical="center" wrapText="1"/>
    </xf>
    <xf numFmtId="166" fontId="15" fillId="0" borderId="5"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2" fillId="2" borderId="0" xfId="0" applyFont="1" applyFill="1" applyAlignment="1">
      <alignment horizontal="center" wrapText="1"/>
    </xf>
    <xf numFmtId="0" fontId="3" fillId="2" borderId="0" xfId="0" applyFont="1" applyFill="1" applyAlignment="1">
      <alignment wrapText="1"/>
    </xf>
    <xf numFmtId="0" fontId="3" fillId="2" borderId="0" xfId="0" applyFont="1" applyFill="1"/>
    <xf numFmtId="0" fontId="5" fillId="2" borderId="0" xfId="0" applyFont="1" applyFill="1" applyAlignment="1">
      <alignment horizontal="left" vertical="center" wrapText="1"/>
    </xf>
    <xf numFmtId="0" fontId="4" fillId="2" borderId="0" xfId="0" applyFont="1" applyFill="1" applyAlignment="1">
      <alignment vertical="top" wrapText="1"/>
    </xf>
    <xf numFmtId="0" fontId="0" fillId="2" borderId="0" xfId="0" applyFill="1" applyAlignment="1">
      <alignment wrapText="1"/>
    </xf>
    <xf numFmtId="0" fontId="6" fillId="2" borderId="0" xfId="0" applyFont="1" applyFill="1" applyAlignment="1">
      <alignment horizontal="left" vertical="top" wrapText="1"/>
    </xf>
    <xf numFmtId="0" fontId="7" fillId="2" borderId="0" xfId="0" applyFont="1" applyFill="1" applyAlignment="1">
      <alignment horizontal="center" vertical="top" wrapText="1"/>
    </xf>
    <xf numFmtId="0" fontId="4" fillId="2" borderId="0" xfId="0" applyFont="1" applyFill="1" applyAlignment="1">
      <alignment wrapText="1"/>
    </xf>
    <xf numFmtId="3" fontId="6" fillId="2" borderId="0" xfId="0" applyNumberFormat="1" applyFont="1" applyFill="1" applyAlignment="1">
      <alignment wrapText="1"/>
    </xf>
    <xf numFmtId="0" fontId="8" fillId="2" borderId="0" xfId="0" applyFont="1" applyFill="1"/>
    <xf numFmtId="0" fontId="9" fillId="0" borderId="1" xfId="0" applyFont="1" applyBorder="1" applyAlignment="1">
      <alignment horizontal="center" vertical="center" wrapText="1"/>
    </xf>
    <xf numFmtId="0" fontId="10" fillId="0" borderId="1" xfId="0" applyFont="1" applyBorder="1"/>
    <xf numFmtId="165" fontId="4" fillId="2" borderId="0" xfId="0" applyNumberFormat="1" applyFont="1" applyFill="1" applyAlignment="1">
      <alignment horizontal="center" vertical="center" wrapText="1"/>
    </xf>
    <xf numFmtId="165" fontId="4" fillId="2" borderId="7" xfId="0" applyNumberFormat="1" applyFont="1" applyFill="1" applyBorder="1" applyAlignment="1">
      <alignment horizontal="center" vertical="center" wrapText="1"/>
    </xf>
    <xf numFmtId="0" fontId="16" fillId="0" borderId="0" xfId="0" applyFont="1" applyAlignment="1">
      <alignment horizontal="left" vertical="center" wrapText="1"/>
    </xf>
    <xf numFmtId="0" fontId="16" fillId="0" borderId="0" xfId="0" applyFont="1" applyAlignment="1">
      <alignment horizontal="right" vertical="center" wrapText="1"/>
    </xf>
    <xf numFmtId="0" fontId="11" fillId="0" borderId="0" xfId="0" applyFont="1" applyAlignment="1">
      <alignment horizontal="center" vertical="center"/>
    </xf>
    <xf numFmtId="0" fontId="4" fillId="0" borderId="9" xfId="0" applyFont="1" applyBorder="1" applyAlignment="1">
      <alignment horizontal="center"/>
    </xf>
    <xf numFmtId="0" fontId="2" fillId="0" borderId="0" xfId="0" applyFont="1" applyAlignment="1">
      <alignment horizontal="center" wrapText="1"/>
    </xf>
    <xf numFmtId="0" fontId="3" fillId="0" borderId="0" xfId="0" applyFont="1" applyAlignment="1">
      <alignment wrapText="1"/>
    </xf>
    <xf numFmtId="0" fontId="3" fillId="0" borderId="0" xfId="0" applyFont="1"/>
    <xf numFmtId="0" fontId="5" fillId="0" borderId="0" xfId="0" applyFont="1" applyAlignment="1">
      <alignment horizontal="left" vertical="center" wrapText="1"/>
    </xf>
    <xf numFmtId="0" fontId="4" fillId="0" borderId="0" xfId="0" applyFont="1" applyAlignment="1">
      <alignment vertical="top" wrapText="1"/>
    </xf>
    <xf numFmtId="0" fontId="0" fillId="0" borderId="0" xfId="0" applyAlignment="1">
      <alignment wrapText="1"/>
    </xf>
    <xf numFmtId="0" fontId="7" fillId="0" borderId="0" xfId="0" applyFont="1" applyAlignment="1">
      <alignment vertical="top" wrapText="1"/>
    </xf>
    <xf numFmtId="0" fontId="18" fillId="0" borderId="0" xfId="0" applyFont="1"/>
    <xf numFmtId="0" fontId="4" fillId="0" borderId="0" xfId="0" applyFont="1" applyAlignment="1">
      <alignment wrapText="1"/>
    </xf>
    <xf numFmtId="3" fontId="7" fillId="0" borderId="0" xfId="0" applyNumberFormat="1" applyFont="1" applyAlignment="1">
      <alignment wrapText="1"/>
    </xf>
    <xf numFmtId="0" fontId="9" fillId="0" borderId="5" xfId="0" applyFont="1" applyBorder="1" applyAlignment="1">
      <alignment horizontal="center" vertical="center" wrapText="1"/>
    </xf>
    <xf numFmtId="0" fontId="10" fillId="0" borderId="2" xfId="0" applyFont="1" applyBorder="1"/>
    <xf numFmtId="0" fontId="9" fillId="0" borderId="8" xfId="0" applyFont="1" applyBorder="1" applyAlignment="1">
      <alignment horizontal="center" vertical="center" wrapText="1"/>
    </xf>
    <xf numFmtId="0" fontId="9" fillId="0" borderId="10" xfId="0" applyFont="1" applyBorder="1" applyAlignment="1">
      <alignment horizontal="center" vertical="center" wrapText="1"/>
    </xf>
    <xf numFmtId="165" fontId="4" fillId="0" borderId="11" xfId="0" applyNumberFormat="1" applyFont="1" applyBorder="1" applyAlignment="1">
      <alignment horizontal="center" vertical="center" wrapText="1"/>
    </xf>
    <xf numFmtId="165" fontId="4" fillId="0" borderId="12" xfId="0" applyNumberFormat="1" applyFont="1" applyBorder="1" applyAlignment="1">
      <alignment horizontal="center" vertical="center" wrapText="1"/>
    </xf>
    <xf numFmtId="165" fontId="4"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0" fillId="0" borderId="0" xfId="0"/>
    <xf numFmtId="0" fontId="1" fillId="0" borderId="0" xfId="0" applyFont="1" applyAlignment="1">
      <alignment horizontal="righ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2025%20&#1075;&#1086;&#1076;"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25 год"/>
    </sheetNames>
    <sheetDataSet>
      <sheetData sheetId="0"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M30"/>
  <sheetViews>
    <sheetView tabSelected="1" topLeftCell="A10" workbookViewId="0">
      <selection activeCell="A15" sqref="A15"/>
    </sheetView>
  </sheetViews>
  <sheetFormatPr defaultRowHeight="12.75" customHeight="1" x14ac:dyDescent="0.25"/>
  <cols>
    <col min="1" max="1" width="32.33203125" customWidth="1"/>
    <col min="2" max="2" width="16.109375" customWidth="1"/>
    <col min="3" max="3" width="27" customWidth="1"/>
    <col min="4" max="5" width="20.88671875" customWidth="1"/>
    <col min="6" max="6" width="26" customWidth="1"/>
    <col min="7" max="7" width="30.88671875" customWidth="1"/>
    <col min="8" max="8" width="15.44140625" customWidth="1"/>
  </cols>
  <sheetData>
    <row r="1" spans="1:10" ht="13.2" x14ac:dyDescent="0.25">
      <c r="A1" s="1" t="s">
        <v>0</v>
      </c>
      <c r="B1" s="1"/>
      <c r="C1" s="1"/>
      <c r="D1" s="1"/>
      <c r="E1" s="1"/>
      <c r="F1" s="1"/>
      <c r="G1" s="1"/>
    </row>
    <row r="2" spans="1:10" ht="30" customHeight="1" x14ac:dyDescent="0.25">
      <c r="A2" s="62" t="s">
        <v>1</v>
      </c>
      <c r="B2" s="63"/>
      <c r="C2" s="63"/>
      <c r="D2" s="63"/>
      <c r="E2" s="63"/>
      <c r="F2" s="63"/>
      <c r="G2" s="63"/>
    </row>
    <row r="3" spans="1:10" ht="17.25" customHeight="1" x14ac:dyDescent="0.25">
      <c r="A3" s="62" t="s">
        <v>2</v>
      </c>
      <c r="B3" s="64"/>
      <c r="C3" s="64"/>
      <c r="D3" s="64"/>
      <c r="E3" s="64"/>
      <c r="F3" s="64"/>
      <c r="G3" s="64"/>
    </row>
    <row r="4" spans="1:10" ht="13.8" x14ac:dyDescent="0.25">
      <c r="A4" s="3" t="s">
        <v>0</v>
      </c>
      <c r="B4" s="3"/>
      <c r="C4" s="3"/>
      <c r="D4" s="3"/>
      <c r="E4" s="3"/>
      <c r="F4" s="3"/>
      <c r="G4" s="3"/>
    </row>
    <row r="5" spans="1:10" ht="18" customHeight="1" x14ac:dyDescent="0.25">
      <c r="A5" s="65" t="s">
        <v>3</v>
      </c>
      <c r="B5" s="65"/>
      <c r="C5" s="65"/>
      <c r="D5" s="65"/>
      <c r="E5" s="65"/>
      <c r="F5" s="65"/>
      <c r="G5" s="65"/>
    </row>
    <row r="6" spans="1:10" ht="21.75" customHeight="1" x14ac:dyDescent="0.25">
      <c r="A6" s="66" t="s">
        <v>4</v>
      </c>
      <c r="B6" s="67"/>
      <c r="C6" s="67"/>
      <c r="D6" s="67"/>
      <c r="E6" s="5"/>
      <c r="F6" s="5"/>
      <c r="G6" s="2"/>
    </row>
    <row r="7" spans="1:10" ht="114.75" customHeight="1" x14ac:dyDescent="0.25">
      <c r="A7" s="4" t="s">
        <v>5</v>
      </c>
      <c r="B7" s="68" t="s">
        <v>6</v>
      </c>
      <c r="C7" s="68"/>
      <c r="D7" s="68"/>
      <c r="E7" s="68"/>
      <c r="F7" s="68"/>
      <c r="G7" s="68"/>
    </row>
    <row r="8" spans="1:10" ht="61.5" customHeight="1" x14ac:dyDescent="0.25">
      <c r="A8" s="4" t="s">
        <v>7</v>
      </c>
      <c r="B8" s="69" t="s">
        <v>8</v>
      </c>
      <c r="C8" s="69"/>
      <c r="D8" s="69"/>
      <c r="E8" s="69"/>
      <c r="F8" s="69"/>
      <c r="G8" s="69"/>
    </row>
    <row r="9" spans="1:10" ht="18" customHeight="1" x14ac:dyDescent="0.25">
      <c r="A9" s="70" t="s">
        <v>9</v>
      </c>
      <c r="B9" s="64"/>
      <c r="C9" s="71" t="s">
        <v>10</v>
      </c>
      <c r="D9" s="72"/>
      <c r="E9" s="7"/>
      <c r="F9" s="7"/>
      <c r="G9" s="6"/>
    </row>
    <row r="10" spans="1:10" ht="30" customHeight="1" x14ac:dyDescent="0.25">
      <c r="A10" s="70" t="s">
        <v>11</v>
      </c>
      <c r="B10" s="64"/>
      <c r="C10" s="64"/>
      <c r="D10" s="64"/>
      <c r="E10" s="64"/>
      <c r="F10" s="64"/>
      <c r="G10" s="64"/>
    </row>
    <row r="11" spans="1:10" ht="1.5" customHeight="1" x14ac:dyDescent="0.25">
      <c r="A11" s="8" t="s">
        <v>0</v>
      </c>
      <c r="B11" s="1"/>
      <c r="C11" s="1"/>
      <c r="D11" s="1"/>
      <c r="E11" s="1"/>
      <c r="F11" s="1"/>
      <c r="G11" s="1"/>
    </row>
    <row r="12" spans="1:10" ht="33.75" customHeight="1" x14ac:dyDescent="0.25">
      <c r="A12" s="73" t="s">
        <v>12</v>
      </c>
      <c r="B12" s="73" t="s">
        <v>13</v>
      </c>
      <c r="C12" s="73" t="s">
        <v>14</v>
      </c>
      <c r="D12" s="73"/>
      <c r="E12" s="73" t="s">
        <v>15</v>
      </c>
      <c r="F12" s="73" t="s">
        <v>16</v>
      </c>
      <c r="G12" s="73" t="s">
        <v>17</v>
      </c>
    </row>
    <row r="13" spans="1:10" ht="42.75" customHeight="1" x14ac:dyDescent="0.25">
      <c r="A13" s="74"/>
      <c r="B13" s="74"/>
      <c r="C13" s="9" t="s">
        <v>18</v>
      </c>
      <c r="D13" s="9" t="s">
        <v>19</v>
      </c>
      <c r="E13" s="73"/>
      <c r="F13" s="73"/>
      <c r="G13" s="74"/>
      <c r="J13" s="10"/>
    </row>
    <row r="14" spans="1:10" s="11" customFormat="1" ht="9.6" x14ac:dyDescent="0.2">
      <c r="A14" s="12">
        <v>1</v>
      </c>
      <c r="B14" s="12">
        <v>2</v>
      </c>
      <c r="C14" s="13">
        <v>3</v>
      </c>
      <c r="D14" s="13">
        <v>4</v>
      </c>
      <c r="E14" s="13">
        <v>5</v>
      </c>
      <c r="F14" s="13" t="s">
        <v>20</v>
      </c>
      <c r="G14" s="12">
        <v>7</v>
      </c>
      <c r="J14" s="14"/>
    </row>
    <row r="15" spans="1:10" ht="23.25" customHeight="1" x14ac:dyDescent="0.25">
      <c r="A15" s="15" t="s">
        <v>49</v>
      </c>
      <c r="B15" s="16">
        <v>5</v>
      </c>
      <c r="C15" s="75" t="s">
        <v>21</v>
      </c>
      <c r="D15" s="17">
        <v>11456.71</v>
      </c>
      <c r="E15" s="18">
        <f t="shared" ref="E15:E22" si="0">ROUNDUP(B15*D15/1000,1)</f>
        <v>57.300000000000004</v>
      </c>
      <c r="F15" s="18">
        <f t="shared" ref="F15:F21" si="1">ROUNDUP(B15*911.8*0.0005,1)</f>
        <v>2.3000000000000003</v>
      </c>
      <c r="G15" s="19">
        <f t="shared" ref="G15:G22" si="2">E15+F15</f>
        <v>59.6</v>
      </c>
      <c r="J15" s="10"/>
    </row>
    <row r="16" spans="1:10" ht="27.75" customHeight="1" x14ac:dyDescent="0.25">
      <c r="A16" s="20" t="s">
        <v>22</v>
      </c>
      <c r="B16" s="16">
        <v>6</v>
      </c>
      <c r="C16" s="75"/>
      <c r="D16" s="17">
        <v>11456.71</v>
      </c>
      <c r="E16" s="18">
        <f t="shared" si="0"/>
        <v>68.8</v>
      </c>
      <c r="F16" s="18">
        <f t="shared" si="1"/>
        <v>2.8000000000000003</v>
      </c>
      <c r="G16" s="19">
        <f t="shared" si="2"/>
        <v>71.599999999999994</v>
      </c>
      <c r="H16" s="21"/>
      <c r="I16" s="22"/>
      <c r="J16" s="10"/>
    </row>
    <row r="17" spans="1:13" ht="27.75" customHeight="1" x14ac:dyDescent="0.25">
      <c r="A17" s="20" t="s">
        <v>23</v>
      </c>
      <c r="B17" s="16">
        <v>6</v>
      </c>
      <c r="C17" s="75"/>
      <c r="D17" s="17">
        <v>11456.71</v>
      </c>
      <c r="E17" s="18">
        <f t="shared" si="0"/>
        <v>68.8</v>
      </c>
      <c r="F17" s="18">
        <f t="shared" si="1"/>
        <v>2.8000000000000003</v>
      </c>
      <c r="G17" s="19">
        <f t="shared" si="2"/>
        <v>71.599999999999994</v>
      </c>
      <c r="H17" s="21"/>
      <c r="I17" s="22"/>
      <c r="J17" s="10"/>
    </row>
    <row r="18" spans="1:13" ht="27.75" customHeight="1" x14ac:dyDescent="0.25">
      <c r="A18" s="20" t="s">
        <v>24</v>
      </c>
      <c r="B18" s="16">
        <v>2</v>
      </c>
      <c r="C18" s="75"/>
      <c r="D18" s="17">
        <v>11456.71</v>
      </c>
      <c r="E18" s="18">
        <f t="shared" si="0"/>
        <v>23</v>
      </c>
      <c r="F18" s="18">
        <f t="shared" si="1"/>
        <v>1</v>
      </c>
      <c r="G18" s="19">
        <f t="shared" si="2"/>
        <v>24</v>
      </c>
      <c r="I18" s="22"/>
      <c r="J18" s="21"/>
    </row>
    <row r="19" spans="1:13" ht="27.75" customHeight="1" x14ac:dyDescent="0.25">
      <c r="A19" s="20" t="s">
        <v>25</v>
      </c>
      <c r="B19" s="16">
        <v>2</v>
      </c>
      <c r="C19" s="75"/>
      <c r="D19" s="17">
        <v>11456.71</v>
      </c>
      <c r="E19" s="18">
        <f t="shared" si="0"/>
        <v>23</v>
      </c>
      <c r="F19" s="18">
        <f t="shared" si="1"/>
        <v>1</v>
      </c>
      <c r="G19" s="19">
        <f t="shared" si="2"/>
        <v>24</v>
      </c>
      <c r="H19" s="21"/>
      <c r="I19" s="22"/>
      <c r="J19" s="10"/>
    </row>
    <row r="20" spans="1:13" ht="21.75" customHeight="1" x14ac:dyDescent="0.25">
      <c r="A20" s="23" t="s">
        <v>26</v>
      </c>
      <c r="B20" s="24">
        <v>15</v>
      </c>
      <c r="C20" s="75"/>
      <c r="D20" s="17">
        <v>11456.71</v>
      </c>
      <c r="E20" s="18">
        <f t="shared" si="0"/>
        <v>171.9</v>
      </c>
      <c r="F20" s="18">
        <f t="shared" si="1"/>
        <v>6.8999999999999995</v>
      </c>
      <c r="G20" s="19">
        <f t="shared" si="2"/>
        <v>178.8</v>
      </c>
      <c r="H20" s="21"/>
      <c r="I20" s="22"/>
      <c r="M20" s="25"/>
    </row>
    <row r="21" spans="1:13" ht="25.5" customHeight="1" x14ac:dyDescent="0.25">
      <c r="A21" s="26" t="s">
        <v>27</v>
      </c>
      <c r="B21" s="27">
        <v>11</v>
      </c>
      <c r="C21" s="75"/>
      <c r="D21" s="17">
        <v>11456.71</v>
      </c>
      <c r="E21" s="18">
        <f t="shared" si="0"/>
        <v>126.1</v>
      </c>
      <c r="F21" s="18">
        <f t="shared" si="1"/>
        <v>5.0999999999999996</v>
      </c>
      <c r="G21" s="19">
        <f t="shared" si="2"/>
        <v>131.19999999999999</v>
      </c>
      <c r="H21" s="21"/>
      <c r="I21" s="22"/>
    </row>
    <row r="22" spans="1:13" ht="27" customHeight="1" x14ac:dyDescent="0.25">
      <c r="A22" s="23" t="s">
        <v>28</v>
      </c>
      <c r="B22" s="24">
        <v>649</v>
      </c>
      <c r="C22" s="76"/>
      <c r="D22" s="17">
        <v>11456.71</v>
      </c>
      <c r="E22" s="18">
        <f t="shared" si="0"/>
        <v>7435.5</v>
      </c>
      <c r="F22" s="18">
        <f>ROUNDUP(B22*1078.1*0.0005,1)</f>
        <v>349.90000000000003</v>
      </c>
      <c r="G22" s="19">
        <f t="shared" si="2"/>
        <v>7785.4</v>
      </c>
      <c r="H22" s="21"/>
      <c r="I22" s="22"/>
    </row>
    <row r="23" spans="1:13" ht="22.5" customHeight="1" x14ac:dyDescent="0.3">
      <c r="A23" s="28" t="s">
        <v>29</v>
      </c>
      <c r="B23" s="29">
        <f>SUM(B15:B22)</f>
        <v>696</v>
      </c>
      <c r="C23" s="30"/>
      <c r="D23" s="31"/>
      <c r="E23" s="32">
        <f>SUM(E15:E22)</f>
        <v>7974.4</v>
      </c>
      <c r="F23" s="32">
        <f>SUM(F15:F22)</f>
        <v>371.8</v>
      </c>
      <c r="G23" s="32">
        <f>SUM(G15:G22)</f>
        <v>8346.1999999999989</v>
      </c>
      <c r="H23" s="21"/>
      <c r="I23" s="22"/>
    </row>
    <row r="24" spans="1:13" ht="13.2" x14ac:dyDescent="0.25">
      <c r="A24" s="77"/>
      <c r="B24" s="77"/>
      <c r="C24" s="77"/>
      <c r="D24" s="77"/>
      <c r="E24" s="77"/>
      <c r="F24" s="77"/>
      <c r="G24" s="78"/>
    </row>
    <row r="25" spans="1:13" ht="14.1" customHeight="1" x14ac:dyDescent="0.25">
      <c r="A25" s="77"/>
      <c r="B25" s="77"/>
      <c r="C25" s="77"/>
      <c r="D25" s="77"/>
      <c r="E25" s="77"/>
      <c r="F25" s="77"/>
      <c r="G25" s="78"/>
    </row>
    <row r="26" spans="1:13" ht="15.6" hidden="1" x14ac:dyDescent="0.3">
      <c r="A26" s="33"/>
      <c r="B26" s="33"/>
      <c r="C26" s="33"/>
      <c r="D26" s="33"/>
      <c r="E26" s="33"/>
      <c r="F26" s="33"/>
      <c r="G26" s="34"/>
    </row>
    <row r="27" spans="1:13" ht="13.8" x14ac:dyDescent="0.25">
      <c r="A27" s="35"/>
      <c r="B27" s="36"/>
      <c r="C27" s="79"/>
      <c r="D27" s="79"/>
      <c r="E27" s="37"/>
      <c r="F27" s="37"/>
      <c r="G27" s="35"/>
    </row>
    <row r="28" spans="1:13" ht="19.5" customHeight="1" x14ac:dyDescent="0.25">
      <c r="A28" s="38" t="s">
        <v>30</v>
      </c>
      <c r="B28" s="39"/>
      <c r="C28" s="39"/>
      <c r="D28" s="40"/>
      <c r="E28" s="38"/>
      <c r="F28" s="41" t="s">
        <v>31</v>
      </c>
    </row>
    <row r="29" spans="1:13" ht="15" customHeight="1" x14ac:dyDescent="0.35">
      <c r="A29" s="42"/>
      <c r="B29" s="80" t="s">
        <v>32</v>
      </c>
      <c r="C29" s="80"/>
      <c r="D29" s="80"/>
      <c r="E29" s="43"/>
      <c r="F29" s="43"/>
      <c r="G29" s="44"/>
      <c r="H29" s="45"/>
    </row>
    <row r="30" spans="1:13" ht="13.2" x14ac:dyDescent="0.25">
      <c r="B30" s="46"/>
    </row>
  </sheetData>
  <mergeCells count="19">
    <mergeCell ref="C15:C22"/>
    <mergeCell ref="A24:G25"/>
    <mergeCell ref="C27:D27"/>
    <mergeCell ref="B29:D29"/>
    <mergeCell ref="B8:G8"/>
    <mergeCell ref="A9:B9"/>
    <mergeCell ref="C9:D9"/>
    <mergeCell ref="A10:G10"/>
    <mergeCell ref="A12:A13"/>
    <mergeCell ref="B12:B13"/>
    <mergeCell ref="C12:D12"/>
    <mergeCell ref="E12:E13"/>
    <mergeCell ref="F12:F13"/>
    <mergeCell ref="G12:G13"/>
    <mergeCell ref="A2:G2"/>
    <mergeCell ref="A3:G3"/>
    <mergeCell ref="A5:G5"/>
    <mergeCell ref="A6:D6"/>
    <mergeCell ref="B7:G7"/>
  </mergeCells>
  <pageMargins left="0.25" right="0.25" top="0.75" bottom="0.75" header="0.5" footer="0.5"/>
  <pageSetup paperSize="9" scale="59" fitToHeight="999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M30"/>
  <sheetViews>
    <sheetView topLeftCell="A10" workbookViewId="0">
      <selection activeCell="A15" sqref="A15"/>
    </sheetView>
  </sheetViews>
  <sheetFormatPr defaultRowHeight="12.75" customHeight="1" x14ac:dyDescent="0.25"/>
  <cols>
    <col min="1" max="1" width="32.33203125" customWidth="1"/>
    <col min="2" max="2" width="16.109375" customWidth="1"/>
    <col min="3" max="3" width="27" customWidth="1"/>
    <col min="4" max="5" width="20.88671875" customWidth="1"/>
    <col min="6" max="6" width="26" customWidth="1"/>
    <col min="7" max="7" width="30.88671875" customWidth="1"/>
    <col min="8" max="8" width="15.44140625" customWidth="1"/>
  </cols>
  <sheetData>
    <row r="1" spans="1:10" ht="13.2" x14ac:dyDescent="0.25">
      <c r="A1" s="1" t="s">
        <v>0</v>
      </c>
      <c r="B1" s="1"/>
      <c r="C1" s="1"/>
      <c r="D1" s="1"/>
      <c r="E1" s="1"/>
      <c r="F1" s="1"/>
      <c r="G1" s="1"/>
    </row>
    <row r="2" spans="1:10" ht="30" customHeight="1" x14ac:dyDescent="0.25">
      <c r="A2" s="62" t="s">
        <v>1</v>
      </c>
      <c r="B2" s="63"/>
      <c r="C2" s="63"/>
      <c r="D2" s="63"/>
      <c r="E2" s="63"/>
      <c r="F2" s="63"/>
      <c r="G2" s="63"/>
    </row>
    <row r="3" spans="1:10" ht="17.25" customHeight="1" x14ac:dyDescent="0.25">
      <c r="A3" s="62" t="s">
        <v>33</v>
      </c>
      <c r="B3" s="64"/>
      <c r="C3" s="64"/>
      <c r="D3" s="64"/>
      <c r="E3" s="64"/>
      <c r="F3" s="64"/>
      <c r="G3" s="64"/>
    </row>
    <row r="4" spans="1:10" ht="13.8" x14ac:dyDescent="0.25">
      <c r="A4" s="3" t="s">
        <v>0</v>
      </c>
      <c r="B4" s="3"/>
      <c r="C4" s="3"/>
      <c r="D4" s="3"/>
      <c r="E4" s="3"/>
      <c r="F4" s="3"/>
      <c r="G4" s="3"/>
    </row>
    <row r="5" spans="1:10" ht="18" customHeight="1" x14ac:dyDescent="0.25">
      <c r="A5" s="65" t="s">
        <v>3</v>
      </c>
      <c r="B5" s="65"/>
      <c r="C5" s="65"/>
      <c r="D5" s="65"/>
      <c r="E5" s="65"/>
      <c r="F5" s="65"/>
      <c r="G5" s="65"/>
    </row>
    <row r="6" spans="1:10" ht="21.75" customHeight="1" x14ac:dyDescent="0.25">
      <c r="A6" s="66" t="s">
        <v>4</v>
      </c>
      <c r="B6" s="67"/>
      <c r="C6" s="67"/>
      <c r="D6" s="67"/>
      <c r="E6" s="5"/>
      <c r="F6" s="5"/>
      <c r="G6" s="2"/>
    </row>
    <row r="7" spans="1:10" ht="114.75" customHeight="1" x14ac:dyDescent="0.25">
      <c r="A7" s="4" t="s">
        <v>5</v>
      </c>
      <c r="B7" s="68" t="s">
        <v>6</v>
      </c>
      <c r="C7" s="68"/>
      <c r="D7" s="68"/>
      <c r="E7" s="68"/>
      <c r="F7" s="68"/>
      <c r="G7" s="68"/>
    </row>
    <row r="8" spans="1:10" ht="61.5" customHeight="1" x14ac:dyDescent="0.25">
      <c r="A8" s="4" t="s">
        <v>7</v>
      </c>
      <c r="B8" s="69" t="s">
        <v>8</v>
      </c>
      <c r="C8" s="69"/>
      <c r="D8" s="69"/>
      <c r="E8" s="69"/>
      <c r="F8" s="69"/>
      <c r="G8" s="69"/>
    </row>
    <row r="9" spans="1:10" ht="18" customHeight="1" x14ac:dyDescent="0.25">
      <c r="A9" s="70" t="s">
        <v>9</v>
      </c>
      <c r="B9" s="64"/>
      <c r="C9" s="71" t="s">
        <v>10</v>
      </c>
      <c r="D9" s="72"/>
      <c r="E9" s="7"/>
      <c r="F9" s="7"/>
      <c r="G9" s="6"/>
    </row>
    <row r="10" spans="1:10" ht="30" customHeight="1" x14ac:dyDescent="0.25">
      <c r="A10" s="70" t="s">
        <v>11</v>
      </c>
      <c r="B10" s="64"/>
      <c r="C10" s="64"/>
      <c r="D10" s="64"/>
      <c r="E10" s="64"/>
      <c r="F10" s="64"/>
      <c r="G10" s="64"/>
    </row>
    <row r="11" spans="1:10" ht="1.5" customHeight="1" x14ac:dyDescent="0.25">
      <c r="A11" s="8" t="s">
        <v>0</v>
      </c>
      <c r="B11" s="1"/>
      <c r="C11" s="1"/>
      <c r="D11" s="1"/>
      <c r="E11" s="1"/>
      <c r="F11" s="1"/>
      <c r="G11" s="1"/>
    </row>
    <row r="12" spans="1:10" ht="33.75" customHeight="1" x14ac:dyDescent="0.25">
      <c r="A12" s="73" t="s">
        <v>12</v>
      </c>
      <c r="B12" s="73" t="s">
        <v>13</v>
      </c>
      <c r="C12" s="73" t="s">
        <v>14</v>
      </c>
      <c r="D12" s="73"/>
      <c r="E12" s="73" t="s">
        <v>15</v>
      </c>
      <c r="F12" s="73" t="s">
        <v>16</v>
      </c>
      <c r="G12" s="73" t="s">
        <v>17</v>
      </c>
    </row>
    <row r="13" spans="1:10" ht="42.75" customHeight="1" x14ac:dyDescent="0.25">
      <c r="A13" s="74"/>
      <c r="B13" s="74"/>
      <c r="C13" s="9" t="s">
        <v>18</v>
      </c>
      <c r="D13" s="9" t="s">
        <v>19</v>
      </c>
      <c r="E13" s="73"/>
      <c r="F13" s="73"/>
      <c r="G13" s="74"/>
      <c r="J13" s="10"/>
    </row>
    <row r="14" spans="1:10" s="11" customFormat="1" ht="9.6" x14ac:dyDescent="0.2">
      <c r="A14" s="12">
        <v>1</v>
      </c>
      <c r="B14" s="12">
        <v>2</v>
      </c>
      <c r="C14" s="13">
        <v>3</v>
      </c>
      <c r="D14" s="13">
        <v>4</v>
      </c>
      <c r="E14" s="13">
        <v>5</v>
      </c>
      <c r="F14" s="13" t="s">
        <v>20</v>
      </c>
      <c r="G14" s="12">
        <v>7</v>
      </c>
      <c r="J14" s="14"/>
    </row>
    <row r="15" spans="1:10" ht="23.25" customHeight="1" x14ac:dyDescent="0.25">
      <c r="A15" s="15" t="s">
        <v>49</v>
      </c>
      <c r="B15" s="16">
        <v>5</v>
      </c>
      <c r="C15" s="75" t="s">
        <v>21</v>
      </c>
      <c r="D15" s="17">
        <v>11456.71</v>
      </c>
      <c r="E15" s="18">
        <f t="shared" ref="E15:E22" si="0">ROUNDUP(B15*D15/1000,1)</f>
        <v>57.300000000000004</v>
      </c>
      <c r="F15" s="18">
        <f t="shared" ref="F15:F21" si="1">ROUNDUP(B15*980.9*0.0005,1)</f>
        <v>2.5</v>
      </c>
      <c r="G15" s="19">
        <f t="shared" ref="G15:G22" si="2">E15+F15</f>
        <v>59.800000000000004</v>
      </c>
      <c r="J15" s="10"/>
    </row>
    <row r="16" spans="1:10" ht="27.75" customHeight="1" x14ac:dyDescent="0.25">
      <c r="A16" s="20" t="s">
        <v>22</v>
      </c>
      <c r="B16" s="16">
        <v>6</v>
      </c>
      <c r="C16" s="75"/>
      <c r="D16" s="17">
        <v>11456.71</v>
      </c>
      <c r="E16" s="18">
        <f t="shared" si="0"/>
        <v>68.8</v>
      </c>
      <c r="F16" s="18">
        <f t="shared" si="1"/>
        <v>3</v>
      </c>
      <c r="G16" s="19">
        <f t="shared" si="2"/>
        <v>71.8</v>
      </c>
      <c r="H16" s="21"/>
      <c r="I16" s="22"/>
      <c r="J16" s="10"/>
    </row>
    <row r="17" spans="1:13" ht="27.75" customHeight="1" x14ac:dyDescent="0.25">
      <c r="A17" s="20" t="s">
        <v>23</v>
      </c>
      <c r="B17" s="16">
        <v>6</v>
      </c>
      <c r="C17" s="75"/>
      <c r="D17" s="17">
        <v>11456.71</v>
      </c>
      <c r="E17" s="18">
        <f t="shared" si="0"/>
        <v>68.8</v>
      </c>
      <c r="F17" s="18">
        <f t="shared" si="1"/>
        <v>3</v>
      </c>
      <c r="G17" s="19">
        <f t="shared" si="2"/>
        <v>71.8</v>
      </c>
      <c r="H17" s="21"/>
      <c r="I17" s="22"/>
      <c r="J17" s="10"/>
    </row>
    <row r="18" spans="1:13" ht="27.75" customHeight="1" x14ac:dyDescent="0.25">
      <c r="A18" s="20" t="s">
        <v>24</v>
      </c>
      <c r="B18" s="16">
        <v>2</v>
      </c>
      <c r="C18" s="75"/>
      <c r="D18" s="17">
        <v>11456.71</v>
      </c>
      <c r="E18" s="18">
        <f t="shared" si="0"/>
        <v>23</v>
      </c>
      <c r="F18" s="18">
        <f t="shared" si="1"/>
        <v>1</v>
      </c>
      <c r="G18" s="19">
        <f t="shared" si="2"/>
        <v>24</v>
      </c>
      <c r="I18" s="22"/>
      <c r="J18" s="21"/>
    </row>
    <row r="19" spans="1:13" ht="27.75" customHeight="1" x14ac:dyDescent="0.25">
      <c r="A19" s="20" t="s">
        <v>25</v>
      </c>
      <c r="B19" s="16">
        <v>2</v>
      </c>
      <c r="C19" s="75"/>
      <c r="D19" s="17">
        <v>11456.71</v>
      </c>
      <c r="E19" s="18">
        <f t="shared" si="0"/>
        <v>23</v>
      </c>
      <c r="F19" s="18">
        <f t="shared" si="1"/>
        <v>1</v>
      </c>
      <c r="G19" s="19">
        <f t="shared" si="2"/>
        <v>24</v>
      </c>
      <c r="H19" s="21"/>
      <c r="I19" s="22"/>
      <c r="J19" s="10"/>
    </row>
    <row r="20" spans="1:13" ht="21.75" customHeight="1" x14ac:dyDescent="0.25">
      <c r="A20" s="23" t="s">
        <v>26</v>
      </c>
      <c r="B20" s="24">
        <v>15</v>
      </c>
      <c r="C20" s="75"/>
      <c r="D20" s="17">
        <v>11456.71</v>
      </c>
      <c r="E20" s="18">
        <f t="shared" si="0"/>
        <v>171.9</v>
      </c>
      <c r="F20" s="18">
        <f t="shared" si="1"/>
        <v>7.3999999999999995</v>
      </c>
      <c r="G20" s="19">
        <f t="shared" si="2"/>
        <v>179.3</v>
      </c>
      <c r="H20" s="21"/>
      <c r="I20" s="22"/>
      <c r="M20" s="25"/>
    </row>
    <row r="21" spans="1:13" ht="25.5" customHeight="1" x14ac:dyDescent="0.25">
      <c r="A21" s="26" t="s">
        <v>27</v>
      </c>
      <c r="B21" s="27">
        <v>11</v>
      </c>
      <c r="C21" s="75"/>
      <c r="D21" s="17">
        <v>11456.71</v>
      </c>
      <c r="E21" s="18">
        <f t="shared" si="0"/>
        <v>126.1</v>
      </c>
      <c r="F21" s="18">
        <f t="shared" si="1"/>
        <v>5.3999999999999995</v>
      </c>
      <c r="G21" s="19">
        <f t="shared" si="2"/>
        <v>131.5</v>
      </c>
      <c r="H21" s="21"/>
      <c r="I21" s="22"/>
    </row>
    <row r="22" spans="1:13" ht="27" customHeight="1" x14ac:dyDescent="0.25">
      <c r="A22" s="23" t="s">
        <v>28</v>
      </c>
      <c r="B22" s="24">
        <v>649</v>
      </c>
      <c r="C22" s="76"/>
      <c r="D22" s="17">
        <v>11456.71</v>
      </c>
      <c r="E22" s="18">
        <f t="shared" si="0"/>
        <v>7435.5</v>
      </c>
      <c r="F22" s="18">
        <f>ROUNDUP(B22*1159.8*0.0005,1)</f>
        <v>376.40000000000003</v>
      </c>
      <c r="G22" s="19">
        <f t="shared" si="2"/>
        <v>7811.9</v>
      </c>
      <c r="H22" s="21"/>
      <c r="I22" s="22"/>
    </row>
    <row r="23" spans="1:13" ht="22.5" customHeight="1" x14ac:dyDescent="0.3">
      <c r="A23" s="28" t="s">
        <v>29</v>
      </c>
      <c r="B23" s="29">
        <f>SUM(B15:B22)</f>
        <v>696</v>
      </c>
      <c r="C23" s="30"/>
      <c r="D23" s="31"/>
      <c r="E23" s="32">
        <f>SUM(E15:E22)</f>
        <v>7974.4</v>
      </c>
      <c r="F23" s="32">
        <f>SUM(F15:F22)</f>
        <v>399.70000000000005</v>
      </c>
      <c r="G23" s="32">
        <f>SUM(G15:G22)</f>
        <v>8374.1</v>
      </c>
      <c r="H23" s="21"/>
      <c r="I23" s="22"/>
    </row>
    <row r="24" spans="1:13" ht="13.2" x14ac:dyDescent="0.25">
      <c r="A24" s="77"/>
      <c r="B24" s="77"/>
      <c r="C24" s="77"/>
      <c r="D24" s="77"/>
      <c r="E24" s="77"/>
      <c r="F24" s="77"/>
      <c r="G24" s="78"/>
    </row>
    <row r="25" spans="1:13" ht="14.1" customHeight="1" x14ac:dyDescent="0.25">
      <c r="A25" s="77"/>
      <c r="B25" s="77"/>
      <c r="C25" s="77"/>
      <c r="D25" s="77"/>
      <c r="E25" s="77"/>
      <c r="F25" s="77"/>
      <c r="G25" s="78"/>
    </row>
    <row r="26" spans="1:13" ht="15.6" hidden="1" x14ac:dyDescent="0.3">
      <c r="A26" s="33"/>
      <c r="B26" s="33"/>
      <c r="C26" s="33"/>
      <c r="D26" s="33"/>
      <c r="E26" s="33"/>
      <c r="F26" s="33"/>
      <c r="G26" s="34"/>
    </row>
    <row r="27" spans="1:13" ht="13.8" x14ac:dyDescent="0.25">
      <c r="A27" s="35"/>
      <c r="B27" s="36"/>
      <c r="C27" s="79"/>
      <c r="D27" s="79"/>
      <c r="E27" s="37"/>
      <c r="F27" s="37"/>
      <c r="G27" s="35"/>
    </row>
    <row r="28" spans="1:13" ht="19.5" customHeight="1" x14ac:dyDescent="0.25">
      <c r="A28" s="38" t="s">
        <v>30</v>
      </c>
      <c r="B28" s="39"/>
      <c r="C28" s="39"/>
      <c r="D28" s="40"/>
      <c r="E28" s="38"/>
      <c r="F28" s="38"/>
      <c r="G28" s="41" t="s">
        <v>31</v>
      </c>
    </row>
    <row r="29" spans="1:13" ht="15" customHeight="1" x14ac:dyDescent="0.35">
      <c r="A29" s="42"/>
      <c r="B29" s="80" t="s">
        <v>32</v>
      </c>
      <c r="C29" s="80"/>
      <c r="D29" s="80"/>
      <c r="E29" s="43"/>
      <c r="F29" s="43"/>
      <c r="G29" s="44"/>
      <c r="H29" s="45"/>
    </row>
    <row r="30" spans="1:13" ht="13.2" x14ac:dyDescent="0.25">
      <c r="B30" s="46"/>
    </row>
  </sheetData>
  <mergeCells count="19">
    <mergeCell ref="C15:C22"/>
    <mergeCell ref="A24:G25"/>
    <mergeCell ref="C27:D27"/>
    <mergeCell ref="B29:D29"/>
    <mergeCell ref="B8:G8"/>
    <mergeCell ref="A9:B9"/>
    <mergeCell ref="C9:D9"/>
    <mergeCell ref="A10:G10"/>
    <mergeCell ref="A12:A13"/>
    <mergeCell ref="B12:B13"/>
    <mergeCell ref="C12:D12"/>
    <mergeCell ref="E12:E13"/>
    <mergeCell ref="F12:F13"/>
    <mergeCell ref="G12:G13"/>
    <mergeCell ref="A2:G2"/>
    <mergeCell ref="A3:G3"/>
    <mergeCell ref="A5:G5"/>
    <mergeCell ref="A6:D6"/>
    <mergeCell ref="B7:G7"/>
  </mergeCells>
  <pageMargins left="0.25" right="0.25" top="0.75" bottom="0.75" header="0.5" footer="0.5"/>
  <pageSetup paperSize="9" scale="59" fitToHeight="999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ublished="0">
    <pageSetUpPr fitToPage="1"/>
  </sheetPr>
  <dimension ref="A1:M30"/>
  <sheetViews>
    <sheetView topLeftCell="A10" workbookViewId="0">
      <selection activeCell="H9" sqref="H9"/>
    </sheetView>
  </sheetViews>
  <sheetFormatPr defaultRowHeight="12.75" customHeight="1" x14ac:dyDescent="0.25"/>
  <cols>
    <col min="1" max="1" width="32.33203125" customWidth="1"/>
    <col min="2" max="2" width="16.109375" customWidth="1"/>
    <col min="3" max="3" width="27" customWidth="1"/>
    <col min="4" max="5" width="20.88671875" customWidth="1"/>
    <col min="6" max="6" width="26" customWidth="1"/>
    <col min="7" max="7" width="30.88671875" customWidth="1"/>
    <col min="8" max="8" width="15.44140625" customWidth="1"/>
  </cols>
  <sheetData>
    <row r="1" spans="1:10" ht="13.2" x14ac:dyDescent="0.25">
      <c r="A1" s="1" t="s">
        <v>0</v>
      </c>
      <c r="B1" s="1"/>
      <c r="C1" s="1"/>
      <c r="D1" s="1"/>
      <c r="E1" s="1"/>
      <c r="F1" s="1"/>
      <c r="G1" s="1"/>
    </row>
    <row r="2" spans="1:10" ht="30" customHeight="1" x14ac:dyDescent="0.25">
      <c r="A2" s="62" t="s">
        <v>1</v>
      </c>
      <c r="B2" s="63"/>
      <c r="C2" s="63"/>
      <c r="D2" s="63"/>
      <c r="E2" s="63"/>
      <c r="F2" s="63"/>
      <c r="G2" s="63"/>
    </row>
    <row r="3" spans="1:10" ht="17.25" customHeight="1" x14ac:dyDescent="0.25">
      <c r="A3" s="62" t="s">
        <v>34</v>
      </c>
      <c r="B3" s="64"/>
      <c r="C3" s="64"/>
      <c r="D3" s="64"/>
      <c r="E3" s="64"/>
      <c r="F3" s="64"/>
      <c r="G3" s="64"/>
    </row>
    <row r="4" spans="1:10" ht="13.8" x14ac:dyDescent="0.25">
      <c r="A4" s="3" t="s">
        <v>0</v>
      </c>
      <c r="B4" s="3"/>
      <c r="C4" s="3"/>
      <c r="D4" s="3"/>
      <c r="E4" s="3"/>
      <c r="F4" s="3"/>
      <c r="G4" s="3"/>
    </row>
    <row r="5" spans="1:10" ht="18" customHeight="1" x14ac:dyDescent="0.25">
      <c r="A5" s="65" t="s">
        <v>3</v>
      </c>
      <c r="B5" s="65"/>
      <c r="C5" s="65"/>
      <c r="D5" s="65"/>
      <c r="E5" s="65"/>
      <c r="F5" s="65"/>
      <c r="G5" s="65"/>
    </row>
    <row r="6" spans="1:10" ht="21.75" customHeight="1" x14ac:dyDescent="0.25">
      <c r="A6" s="66" t="s">
        <v>4</v>
      </c>
      <c r="B6" s="67"/>
      <c r="C6" s="67"/>
      <c r="D6" s="67"/>
      <c r="E6" s="5"/>
      <c r="F6" s="5"/>
      <c r="G6" s="2"/>
    </row>
    <row r="7" spans="1:10" ht="114.75" customHeight="1" x14ac:dyDescent="0.25">
      <c r="A7" s="4" t="s">
        <v>5</v>
      </c>
      <c r="B7" s="68" t="s">
        <v>6</v>
      </c>
      <c r="C7" s="68"/>
      <c r="D7" s="68"/>
      <c r="E7" s="68"/>
      <c r="F7" s="68"/>
      <c r="G7" s="68"/>
    </row>
    <row r="8" spans="1:10" ht="61.5" customHeight="1" x14ac:dyDescent="0.25">
      <c r="A8" s="4" t="s">
        <v>7</v>
      </c>
      <c r="B8" s="69" t="s">
        <v>8</v>
      </c>
      <c r="C8" s="69"/>
      <c r="D8" s="69"/>
      <c r="E8" s="69"/>
      <c r="F8" s="69"/>
      <c r="G8" s="69"/>
    </row>
    <row r="9" spans="1:10" ht="18" customHeight="1" x14ac:dyDescent="0.25">
      <c r="A9" s="70" t="s">
        <v>9</v>
      </c>
      <c r="B9" s="64"/>
      <c r="C9" s="71" t="s">
        <v>10</v>
      </c>
      <c r="D9" s="72"/>
      <c r="E9" s="7"/>
      <c r="F9" s="7"/>
      <c r="G9" s="6"/>
    </row>
    <row r="10" spans="1:10" ht="30" customHeight="1" x14ac:dyDescent="0.25">
      <c r="A10" s="70" t="s">
        <v>11</v>
      </c>
      <c r="B10" s="64"/>
      <c r="C10" s="64"/>
      <c r="D10" s="64"/>
      <c r="E10" s="64"/>
      <c r="F10" s="64"/>
      <c r="G10" s="64"/>
    </row>
    <row r="11" spans="1:10" ht="1.5" customHeight="1" x14ac:dyDescent="0.25">
      <c r="A11" s="8" t="s">
        <v>0</v>
      </c>
      <c r="B11" s="1"/>
      <c r="C11" s="1"/>
      <c r="D11" s="1"/>
      <c r="E11" s="1"/>
      <c r="F11" s="1"/>
      <c r="G11" s="1"/>
    </row>
    <row r="12" spans="1:10" ht="33.75" customHeight="1" x14ac:dyDescent="0.25">
      <c r="A12" s="73" t="s">
        <v>12</v>
      </c>
      <c r="B12" s="73" t="s">
        <v>13</v>
      </c>
      <c r="C12" s="73" t="s">
        <v>14</v>
      </c>
      <c r="D12" s="73"/>
      <c r="E12" s="73" t="s">
        <v>15</v>
      </c>
      <c r="F12" s="73" t="s">
        <v>16</v>
      </c>
      <c r="G12" s="73" t="s">
        <v>17</v>
      </c>
    </row>
    <row r="13" spans="1:10" ht="42.75" customHeight="1" x14ac:dyDescent="0.25">
      <c r="A13" s="74"/>
      <c r="B13" s="74"/>
      <c r="C13" s="9" t="s">
        <v>18</v>
      </c>
      <c r="D13" s="9" t="s">
        <v>19</v>
      </c>
      <c r="E13" s="73"/>
      <c r="F13" s="73"/>
      <c r="G13" s="74"/>
      <c r="J13" s="10"/>
    </row>
    <row r="14" spans="1:10" s="11" customFormat="1" ht="9.6" x14ac:dyDescent="0.2">
      <c r="A14" s="12">
        <v>1</v>
      </c>
      <c r="B14" s="12">
        <v>2</v>
      </c>
      <c r="C14" s="13">
        <v>3</v>
      </c>
      <c r="D14" s="13">
        <v>4</v>
      </c>
      <c r="E14" s="13">
        <v>5</v>
      </c>
      <c r="F14" s="13" t="s">
        <v>20</v>
      </c>
      <c r="G14" s="12">
        <v>7</v>
      </c>
      <c r="J14" s="14"/>
    </row>
    <row r="15" spans="1:10" ht="23.25" customHeight="1" x14ac:dyDescent="0.25">
      <c r="A15" s="15" t="s">
        <v>49</v>
      </c>
      <c r="B15" s="16">
        <v>5</v>
      </c>
      <c r="C15" s="75" t="s">
        <v>21</v>
      </c>
      <c r="D15" s="17">
        <v>11456.71</v>
      </c>
      <c r="E15" s="18">
        <f t="shared" ref="E15:E22" si="0">ROUNDUP(B15*D15/1000,1)</f>
        <v>57.300000000000004</v>
      </c>
      <c r="F15" s="18">
        <f t="shared" ref="F15:F21" si="1">ROUNDUP(B15*1057.4*0.0005,1)</f>
        <v>2.7</v>
      </c>
      <c r="G15" s="19">
        <f t="shared" ref="G15:G22" si="2">E15+F15</f>
        <v>60.000000000000007</v>
      </c>
      <c r="J15" s="10"/>
    </row>
    <row r="16" spans="1:10" ht="27.75" customHeight="1" x14ac:dyDescent="0.25">
      <c r="A16" s="20" t="s">
        <v>22</v>
      </c>
      <c r="B16" s="16">
        <v>6</v>
      </c>
      <c r="C16" s="75"/>
      <c r="D16" s="17">
        <v>11456.71</v>
      </c>
      <c r="E16" s="18">
        <f t="shared" si="0"/>
        <v>68.8</v>
      </c>
      <c r="F16" s="18">
        <f t="shared" si="1"/>
        <v>3.2</v>
      </c>
      <c r="G16" s="19">
        <f t="shared" si="2"/>
        <v>72</v>
      </c>
      <c r="H16" s="21"/>
      <c r="I16" s="22"/>
      <c r="J16" s="10"/>
    </row>
    <row r="17" spans="1:13" ht="27.75" customHeight="1" x14ac:dyDescent="0.25">
      <c r="A17" s="20" t="s">
        <v>23</v>
      </c>
      <c r="B17" s="16">
        <v>6</v>
      </c>
      <c r="C17" s="75"/>
      <c r="D17" s="17">
        <v>11456.71</v>
      </c>
      <c r="E17" s="18">
        <f t="shared" si="0"/>
        <v>68.8</v>
      </c>
      <c r="F17" s="18">
        <f t="shared" si="1"/>
        <v>3.2</v>
      </c>
      <c r="G17" s="19">
        <f t="shared" si="2"/>
        <v>72</v>
      </c>
      <c r="H17" s="21"/>
      <c r="I17" s="22"/>
      <c r="J17" s="10"/>
    </row>
    <row r="18" spans="1:13" ht="27.75" customHeight="1" x14ac:dyDescent="0.25">
      <c r="A18" s="20" t="s">
        <v>24</v>
      </c>
      <c r="B18" s="16">
        <v>2</v>
      </c>
      <c r="C18" s="75"/>
      <c r="D18" s="17">
        <v>11456.71</v>
      </c>
      <c r="E18" s="18">
        <f t="shared" si="0"/>
        <v>23</v>
      </c>
      <c r="F18" s="18">
        <f t="shared" si="1"/>
        <v>1.1000000000000001</v>
      </c>
      <c r="G18" s="19">
        <f t="shared" si="2"/>
        <v>24.1</v>
      </c>
      <c r="I18" s="22"/>
      <c r="J18" s="21"/>
    </row>
    <row r="19" spans="1:13" ht="27.75" customHeight="1" x14ac:dyDescent="0.25">
      <c r="A19" s="20" t="s">
        <v>25</v>
      </c>
      <c r="B19" s="16">
        <v>2</v>
      </c>
      <c r="C19" s="75"/>
      <c r="D19" s="17">
        <v>11456.71</v>
      </c>
      <c r="E19" s="18">
        <f t="shared" si="0"/>
        <v>23</v>
      </c>
      <c r="F19" s="18">
        <f t="shared" si="1"/>
        <v>1.1000000000000001</v>
      </c>
      <c r="G19" s="19">
        <f t="shared" si="2"/>
        <v>24.1</v>
      </c>
      <c r="H19" s="21"/>
      <c r="I19" s="22"/>
      <c r="J19" s="10"/>
    </row>
    <row r="20" spans="1:13" ht="21.75" customHeight="1" x14ac:dyDescent="0.25">
      <c r="A20" s="23" t="s">
        <v>26</v>
      </c>
      <c r="B20" s="24">
        <v>15</v>
      </c>
      <c r="C20" s="75"/>
      <c r="D20" s="17">
        <v>11456.71</v>
      </c>
      <c r="E20" s="18">
        <f t="shared" si="0"/>
        <v>171.9</v>
      </c>
      <c r="F20" s="18">
        <f t="shared" si="1"/>
        <v>8</v>
      </c>
      <c r="G20" s="19">
        <f t="shared" si="2"/>
        <v>179.9</v>
      </c>
      <c r="H20" s="21"/>
      <c r="I20" s="22"/>
      <c r="M20" s="25"/>
    </row>
    <row r="21" spans="1:13" ht="25.5" customHeight="1" x14ac:dyDescent="0.25">
      <c r="A21" s="26" t="s">
        <v>27</v>
      </c>
      <c r="B21" s="27">
        <v>11</v>
      </c>
      <c r="C21" s="75"/>
      <c r="D21" s="17">
        <v>11456.71</v>
      </c>
      <c r="E21" s="18">
        <f t="shared" si="0"/>
        <v>126.1</v>
      </c>
      <c r="F21" s="18">
        <f t="shared" si="1"/>
        <v>5.8999999999999995</v>
      </c>
      <c r="G21" s="19">
        <f t="shared" si="2"/>
        <v>132</v>
      </c>
      <c r="H21" s="21"/>
      <c r="I21" s="22"/>
    </row>
    <row r="22" spans="1:13" ht="27" customHeight="1" x14ac:dyDescent="0.25">
      <c r="A22" s="23" t="s">
        <v>28</v>
      </c>
      <c r="B22" s="24">
        <v>649</v>
      </c>
      <c r="C22" s="76"/>
      <c r="D22" s="17">
        <v>11456.71</v>
      </c>
      <c r="E22" s="18">
        <f t="shared" si="0"/>
        <v>7435.5</v>
      </c>
      <c r="F22" s="18">
        <f>ROUNDUP(B22*1250.3*0.0005,1)</f>
        <v>405.8</v>
      </c>
      <c r="G22" s="19">
        <f t="shared" si="2"/>
        <v>7841.3</v>
      </c>
      <c r="H22" s="21"/>
      <c r="I22" s="22"/>
    </row>
    <row r="23" spans="1:13" ht="22.5" customHeight="1" x14ac:dyDescent="0.3">
      <c r="A23" s="28" t="s">
        <v>29</v>
      </c>
      <c r="B23" s="29">
        <f>SUM(B15:B22)</f>
        <v>696</v>
      </c>
      <c r="C23" s="30"/>
      <c r="D23" s="31"/>
      <c r="E23" s="32">
        <f>SUM(E15:E22)</f>
        <v>7974.4</v>
      </c>
      <c r="F23" s="32">
        <f>SUM(F15:F22)</f>
        <v>431</v>
      </c>
      <c r="G23" s="32">
        <f>SUM(G15:G22)</f>
        <v>8405.4</v>
      </c>
      <c r="H23" s="21"/>
      <c r="I23" s="22"/>
    </row>
    <row r="24" spans="1:13" ht="13.2" x14ac:dyDescent="0.25">
      <c r="A24" s="77"/>
      <c r="B24" s="77"/>
      <c r="C24" s="77"/>
      <c r="D24" s="77"/>
      <c r="E24" s="77"/>
      <c r="F24" s="77"/>
      <c r="G24" s="78"/>
    </row>
    <row r="25" spans="1:13" ht="14.1" customHeight="1" x14ac:dyDescent="0.25">
      <c r="A25" s="77"/>
      <c r="B25" s="77"/>
      <c r="C25" s="77"/>
      <c r="D25" s="77"/>
      <c r="E25" s="77"/>
      <c r="F25" s="77"/>
      <c r="G25" s="78"/>
    </row>
    <row r="26" spans="1:13" ht="15.6" hidden="1" x14ac:dyDescent="0.3">
      <c r="A26" s="33"/>
      <c r="B26" s="33"/>
      <c r="C26" s="33"/>
      <c r="D26" s="33"/>
      <c r="E26" s="33"/>
      <c r="F26" s="33"/>
      <c r="G26" s="34"/>
    </row>
    <row r="27" spans="1:13" ht="13.8" x14ac:dyDescent="0.25">
      <c r="A27" s="35"/>
      <c r="B27" s="36"/>
      <c r="C27" s="79"/>
      <c r="D27" s="79"/>
      <c r="E27" s="37"/>
      <c r="F27" s="37"/>
      <c r="G27" s="35"/>
    </row>
    <row r="28" spans="1:13" ht="19.5" customHeight="1" x14ac:dyDescent="0.25">
      <c r="A28" s="38" t="s">
        <v>30</v>
      </c>
      <c r="B28" s="39"/>
      <c r="C28" s="39"/>
      <c r="D28" s="40"/>
      <c r="E28" s="38"/>
      <c r="F28" s="38"/>
      <c r="G28" s="41" t="s">
        <v>31</v>
      </c>
    </row>
    <row r="29" spans="1:13" ht="15" customHeight="1" x14ac:dyDescent="0.35">
      <c r="A29" s="42"/>
      <c r="B29" s="80" t="s">
        <v>32</v>
      </c>
      <c r="C29" s="80"/>
      <c r="D29" s="80"/>
      <c r="E29" s="43"/>
      <c r="F29" s="43"/>
      <c r="G29" s="44"/>
      <c r="H29" s="45"/>
    </row>
    <row r="30" spans="1:13" ht="13.2" x14ac:dyDescent="0.25">
      <c r="B30" s="46"/>
    </row>
  </sheetData>
  <mergeCells count="19">
    <mergeCell ref="C15:C22"/>
    <mergeCell ref="A24:G25"/>
    <mergeCell ref="C27:D27"/>
    <mergeCell ref="B29:D29"/>
    <mergeCell ref="B8:G8"/>
    <mergeCell ref="A9:B9"/>
    <mergeCell ref="C9:D9"/>
    <mergeCell ref="A10:G10"/>
    <mergeCell ref="A12:A13"/>
    <mergeCell ref="B12:B13"/>
    <mergeCell ref="C12:D12"/>
    <mergeCell ref="E12:E13"/>
    <mergeCell ref="F12:F13"/>
    <mergeCell ref="G12:G13"/>
    <mergeCell ref="A2:G2"/>
    <mergeCell ref="A3:G3"/>
    <mergeCell ref="A5:G5"/>
    <mergeCell ref="A6:D6"/>
    <mergeCell ref="B7:G7"/>
  </mergeCells>
  <pageMargins left="0.25" right="0.25" top="0.75" bottom="0.75" header="0.5" footer="0.5"/>
  <pageSetup paperSize="9" scale="59" fitToHeight="999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workbookViewId="0">
      <selection activeCell="A26" sqref="A26"/>
    </sheetView>
  </sheetViews>
  <sheetFormatPr defaultRowHeight="12.75" customHeight="1" x14ac:dyDescent="0.25"/>
  <cols>
    <col min="1" max="1" width="32.33203125" customWidth="1"/>
    <col min="2" max="2" width="16.109375" customWidth="1"/>
    <col min="3" max="3" width="27" customWidth="1"/>
    <col min="4" max="4" width="20.88671875" customWidth="1"/>
    <col min="5" max="5" width="32.44140625" customWidth="1"/>
    <col min="6" max="6" width="15.44140625" customWidth="1"/>
  </cols>
  <sheetData>
    <row r="1" spans="1:7" ht="13.2" x14ac:dyDescent="0.25">
      <c r="A1" s="1" t="s">
        <v>0</v>
      </c>
      <c r="B1" s="1"/>
      <c r="C1" s="1"/>
      <c r="D1" s="1"/>
      <c r="E1" s="1"/>
    </row>
    <row r="2" spans="1:7" ht="30" customHeight="1" x14ac:dyDescent="0.25">
      <c r="A2" s="81" t="s">
        <v>1</v>
      </c>
      <c r="B2" s="82"/>
      <c r="C2" s="82"/>
      <c r="D2" s="82"/>
      <c r="E2" s="82"/>
    </row>
    <row r="3" spans="1:7" ht="17.25" customHeight="1" x14ac:dyDescent="0.25">
      <c r="A3" s="81" t="s">
        <v>35</v>
      </c>
      <c r="B3" s="83"/>
      <c r="C3" s="83"/>
      <c r="D3" s="83"/>
      <c r="E3" s="83"/>
    </row>
    <row r="4" spans="1:7" ht="13.8" x14ac:dyDescent="0.25">
      <c r="A4" s="47" t="s">
        <v>0</v>
      </c>
      <c r="B4" s="47"/>
      <c r="C4" s="47"/>
      <c r="D4" s="47"/>
      <c r="E4" s="47"/>
    </row>
    <row r="5" spans="1:7" ht="18" customHeight="1" x14ac:dyDescent="0.25">
      <c r="A5" s="84" t="s">
        <v>36</v>
      </c>
      <c r="B5" s="84"/>
      <c r="C5" s="84"/>
      <c r="D5" s="84"/>
      <c r="E5" s="84"/>
    </row>
    <row r="6" spans="1:7" ht="15" customHeight="1" x14ac:dyDescent="0.25">
      <c r="A6" s="85" t="s">
        <v>37</v>
      </c>
      <c r="B6" s="86"/>
      <c r="C6" s="86"/>
      <c r="D6" s="86"/>
      <c r="E6" s="35"/>
    </row>
    <row r="7" spans="1:7" ht="32.25" customHeight="1" x14ac:dyDescent="0.25">
      <c r="A7" s="48" t="s">
        <v>5</v>
      </c>
      <c r="B7" s="87" t="s">
        <v>21</v>
      </c>
      <c r="C7" s="88"/>
      <c r="D7" s="88"/>
      <c r="E7" s="88"/>
    </row>
    <row r="8" spans="1:7" ht="23.25" customHeight="1" x14ac:dyDescent="0.25">
      <c r="A8" s="85" t="s">
        <v>38</v>
      </c>
      <c r="B8" s="86"/>
      <c r="C8" s="86"/>
      <c r="D8" s="86"/>
      <c r="E8" s="86"/>
    </row>
    <row r="9" spans="1:7" ht="18" customHeight="1" x14ac:dyDescent="0.25">
      <c r="A9" s="89" t="s">
        <v>9</v>
      </c>
      <c r="B9" s="83"/>
      <c r="C9" s="90" t="s">
        <v>39</v>
      </c>
      <c r="D9" s="83"/>
      <c r="E9" s="49"/>
    </row>
    <row r="10" spans="1:7" ht="30" customHeight="1" x14ac:dyDescent="0.25">
      <c r="A10" s="89" t="s">
        <v>11</v>
      </c>
      <c r="B10" s="83"/>
      <c r="C10" s="83"/>
      <c r="D10" s="83"/>
      <c r="E10" s="83"/>
    </row>
    <row r="11" spans="1:7" ht="1.5" customHeight="1" x14ac:dyDescent="0.25">
      <c r="A11" s="8" t="s">
        <v>0</v>
      </c>
      <c r="B11" s="1"/>
      <c r="C11" s="1"/>
      <c r="D11" s="1"/>
      <c r="E11" s="1"/>
    </row>
    <row r="12" spans="1:7" ht="20.25" customHeight="1" x14ac:dyDescent="0.25">
      <c r="A12" s="91" t="s">
        <v>12</v>
      </c>
      <c r="B12" s="91" t="s">
        <v>13</v>
      </c>
      <c r="C12" s="93" t="s">
        <v>14</v>
      </c>
      <c r="D12" s="94"/>
      <c r="E12" s="91" t="s">
        <v>40</v>
      </c>
    </row>
    <row r="13" spans="1:7" ht="23.25" customHeight="1" x14ac:dyDescent="0.25">
      <c r="A13" s="92"/>
      <c r="B13" s="92"/>
      <c r="C13" s="50" t="s">
        <v>18</v>
      </c>
      <c r="D13" s="50" t="s">
        <v>41</v>
      </c>
      <c r="E13" s="92"/>
    </row>
    <row r="14" spans="1:7" ht="26.25" customHeight="1" x14ac:dyDescent="0.25">
      <c r="A14" s="51" t="s">
        <v>42</v>
      </c>
      <c r="B14" s="52">
        <v>4</v>
      </c>
      <c r="C14" s="95" t="s">
        <v>21</v>
      </c>
      <c r="D14" s="53">
        <v>7656.08</v>
      </c>
      <c r="E14" s="54">
        <v>30.7</v>
      </c>
      <c r="G14" s="22"/>
    </row>
    <row r="15" spans="1:7" ht="27.75" customHeight="1" x14ac:dyDescent="0.25">
      <c r="A15" s="51" t="s">
        <v>43</v>
      </c>
      <c r="B15" s="52">
        <v>5</v>
      </c>
      <c r="C15" s="96"/>
      <c r="D15" s="53">
        <v>7656.08</v>
      </c>
      <c r="E15" s="54">
        <v>38.299999999999997</v>
      </c>
      <c r="G15" s="22"/>
    </row>
    <row r="16" spans="1:7" ht="23.25" customHeight="1" x14ac:dyDescent="0.25">
      <c r="A16" s="51" t="s">
        <v>44</v>
      </c>
      <c r="B16" s="52">
        <v>7</v>
      </c>
      <c r="C16" s="96"/>
      <c r="D16" s="53">
        <v>7656.08</v>
      </c>
      <c r="E16" s="54">
        <v>53.6</v>
      </c>
      <c r="G16" s="22"/>
    </row>
    <row r="17" spans="1:11" ht="27" customHeight="1" x14ac:dyDescent="0.25">
      <c r="A17" s="51" t="s">
        <v>45</v>
      </c>
      <c r="B17" s="52">
        <v>8</v>
      </c>
      <c r="C17" s="96"/>
      <c r="D17" s="53">
        <v>7656.08</v>
      </c>
      <c r="E17" s="54">
        <v>60</v>
      </c>
      <c r="G17" s="22"/>
    </row>
    <row r="18" spans="1:11" ht="24" customHeight="1" x14ac:dyDescent="0.25">
      <c r="A18" s="51" t="s">
        <v>46</v>
      </c>
      <c r="B18" s="52">
        <v>50</v>
      </c>
      <c r="C18" s="96"/>
      <c r="D18" s="53">
        <v>7656.08</v>
      </c>
      <c r="E18" s="54">
        <v>382.8</v>
      </c>
      <c r="G18" s="22"/>
    </row>
    <row r="19" spans="1:11" ht="21.75" customHeight="1" x14ac:dyDescent="0.25">
      <c r="A19" s="51" t="s">
        <v>26</v>
      </c>
      <c r="B19" s="52">
        <v>14</v>
      </c>
      <c r="C19" s="96"/>
      <c r="D19" s="53">
        <v>7656.08</v>
      </c>
      <c r="E19" s="55">
        <v>107.2</v>
      </c>
      <c r="G19" s="22"/>
      <c r="K19" s="25"/>
    </row>
    <row r="20" spans="1:11" ht="25.5" customHeight="1" x14ac:dyDescent="0.25">
      <c r="A20" s="56" t="s">
        <v>27</v>
      </c>
      <c r="B20" s="57">
        <v>12</v>
      </c>
      <c r="C20" s="96"/>
      <c r="D20" s="58">
        <v>7656.08</v>
      </c>
      <c r="E20" s="54">
        <v>91.9</v>
      </c>
      <c r="G20" s="22"/>
    </row>
    <row r="21" spans="1:11" ht="27" customHeight="1" x14ac:dyDescent="0.25">
      <c r="A21" s="51" t="s">
        <v>28</v>
      </c>
      <c r="B21" s="52">
        <v>563</v>
      </c>
      <c r="C21" s="97"/>
      <c r="D21" s="58">
        <v>7656.08</v>
      </c>
      <c r="E21" s="54">
        <v>4311.5</v>
      </c>
      <c r="G21" s="22"/>
    </row>
    <row r="22" spans="1:11" ht="22.5" customHeight="1" x14ac:dyDescent="0.3">
      <c r="A22" s="28" t="s">
        <v>29</v>
      </c>
      <c r="B22" s="29">
        <f>SUM(B14:B21)</f>
        <v>663</v>
      </c>
      <c r="C22" s="30"/>
      <c r="D22" s="30"/>
      <c r="E22" s="59">
        <f>SUM(E14:E21)</f>
        <v>5076</v>
      </c>
    </row>
    <row r="23" spans="1:11" ht="13.2" x14ac:dyDescent="0.25">
      <c r="A23" s="60"/>
      <c r="B23" s="98"/>
      <c r="C23" s="99"/>
      <c r="D23" s="99"/>
      <c r="E23" s="61"/>
    </row>
    <row r="24" spans="1:11" ht="13.2" x14ac:dyDescent="0.25">
      <c r="A24" s="98"/>
      <c r="B24" s="98"/>
      <c r="C24" s="98"/>
      <c r="D24" s="98"/>
      <c r="E24" s="100"/>
    </row>
    <row r="25" spans="1:11" ht="14.1" customHeight="1" x14ac:dyDescent="0.25">
      <c r="A25" s="98"/>
      <c r="B25" s="99"/>
      <c r="C25" s="99"/>
      <c r="D25" s="99"/>
      <c r="E25" s="99"/>
    </row>
    <row r="26" spans="1:11" ht="15.6" x14ac:dyDescent="0.3">
      <c r="A26" s="33" t="s">
        <v>30</v>
      </c>
      <c r="B26" s="33"/>
      <c r="C26" s="33"/>
      <c r="D26" s="33"/>
      <c r="E26" s="34" t="s">
        <v>47</v>
      </c>
    </row>
    <row r="27" spans="1:11" ht="13.8" x14ac:dyDescent="0.25">
      <c r="A27" s="35"/>
      <c r="B27" s="35"/>
      <c r="C27" s="79"/>
      <c r="D27" s="79"/>
      <c r="E27" s="35"/>
    </row>
    <row r="28" spans="1:11" ht="13.8" x14ac:dyDescent="0.25">
      <c r="A28" s="35"/>
      <c r="B28" s="35"/>
      <c r="C28" s="35"/>
      <c r="D28" s="35"/>
      <c r="E28" s="35"/>
    </row>
    <row r="29" spans="1:11" ht="13.8" x14ac:dyDescent="0.25">
      <c r="A29" s="35"/>
      <c r="B29" s="35"/>
      <c r="C29" s="35"/>
      <c r="D29" s="35"/>
      <c r="E29" s="35"/>
    </row>
  </sheetData>
  <mergeCells count="17">
    <mergeCell ref="C14:C21"/>
    <mergeCell ref="B23:D23"/>
    <mergeCell ref="A24:E25"/>
    <mergeCell ref="C27:D27"/>
    <mergeCell ref="A8:E8"/>
    <mergeCell ref="A9:B9"/>
    <mergeCell ref="C9:D9"/>
    <mergeCell ref="A10:E10"/>
    <mergeCell ref="A12:A13"/>
    <mergeCell ref="B12:B13"/>
    <mergeCell ref="C12:D12"/>
    <mergeCell ref="E12:E13"/>
    <mergeCell ref="A2:E2"/>
    <mergeCell ref="A3:E3"/>
    <mergeCell ref="A5:E5"/>
    <mergeCell ref="A6:D6"/>
    <mergeCell ref="B7:E7"/>
  </mergeCells>
  <pageMargins left="0.25" right="0.25" top="0.75" bottom="0.75" header="0.5" footer="0.5"/>
  <pageSetup paperSize="9" scale="78" fitToHeight="999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9"/>
  <sheetViews>
    <sheetView workbookViewId="0">
      <selection activeCell="A26" sqref="A26"/>
    </sheetView>
  </sheetViews>
  <sheetFormatPr defaultRowHeight="12.75" customHeight="1" x14ac:dyDescent="0.25"/>
  <cols>
    <col min="1" max="1" width="40" customWidth="1"/>
    <col min="2" max="2" width="16.109375" customWidth="1"/>
    <col min="3" max="3" width="27" customWidth="1"/>
    <col min="4" max="4" width="20.88671875" customWidth="1"/>
    <col min="5" max="5" width="32.44140625" customWidth="1"/>
    <col min="6" max="6" width="15.44140625" customWidth="1"/>
  </cols>
  <sheetData>
    <row r="1" spans="1:7" ht="13.2" x14ac:dyDescent="0.25">
      <c r="A1" s="1" t="s">
        <v>0</v>
      </c>
      <c r="B1" s="1"/>
      <c r="C1" s="1"/>
      <c r="D1" s="1"/>
      <c r="E1" s="1"/>
    </row>
    <row r="2" spans="1:7" ht="30" customHeight="1" x14ac:dyDescent="0.25">
      <c r="A2" s="81" t="s">
        <v>1</v>
      </c>
      <c r="B2" s="82"/>
      <c r="C2" s="82"/>
      <c r="D2" s="82"/>
      <c r="E2" s="82"/>
    </row>
    <row r="3" spans="1:7" ht="17.25" customHeight="1" x14ac:dyDescent="0.25">
      <c r="A3" s="81" t="s">
        <v>48</v>
      </c>
      <c r="B3" s="83"/>
      <c r="C3" s="83"/>
      <c r="D3" s="83"/>
      <c r="E3" s="83"/>
    </row>
    <row r="4" spans="1:7" ht="13.8" x14ac:dyDescent="0.25">
      <c r="A4" s="47" t="s">
        <v>0</v>
      </c>
      <c r="B4" s="47"/>
      <c r="C4" s="47"/>
      <c r="D4" s="47"/>
      <c r="E4" s="47"/>
    </row>
    <row r="5" spans="1:7" ht="30" customHeight="1" x14ac:dyDescent="0.25">
      <c r="A5" s="84" t="s">
        <v>36</v>
      </c>
      <c r="B5" s="84"/>
      <c r="C5" s="84"/>
      <c r="D5" s="84"/>
      <c r="E5" s="84"/>
    </row>
    <row r="6" spans="1:7" ht="21.75" customHeight="1" x14ac:dyDescent="0.25">
      <c r="A6" s="85" t="s">
        <v>37</v>
      </c>
      <c r="B6" s="86"/>
      <c r="C6" s="86"/>
      <c r="D6" s="86"/>
      <c r="E6" s="35"/>
    </row>
    <row r="7" spans="1:7" ht="32.25" customHeight="1" x14ac:dyDescent="0.25">
      <c r="A7" s="48" t="s">
        <v>5</v>
      </c>
      <c r="B7" s="87" t="s">
        <v>21</v>
      </c>
      <c r="C7" s="88"/>
      <c r="D7" s="88"/>
      <c r="E7" s="88"/>
    </row>
    <row r="8" spans="1:7" ht="28.5" customHeight="1" x14ac:dyDescent="0.25">
      <c r="A8" s="85" t="s">
        <v>38</v>
      </c>
      <c r="B8" s="86"/>
      <c r="C8" s="86"/>
      <c r="D8" s="86"/>
      <c r="E8" s="86"/>
    </row>
    <row r="9" spans="1:7" ht="18" customHeight="1" x14ac:dyDescent="0.25">
      <c r="A9" s="89" t="s">
        <v>9</v>
      </c>
      <c r="B9" s="83"/>
      <c r="C9" s="90" t="s">
        <v>39</v>
      </c>
      <c r="D9" s="83"/>
      <c r="E9" s="49"/>
    </row>
    <row r="10" spans="1:7" ht="30" customHeight="1" x14ac:dyDescent="0.25">
      <c r="A10" s="89" t="s">
        <v>11</v>
      </c>
      <c r="B10" s="83"/>
      <c r="C10" s="83"/>
      <c r="D10" s="83"/>
      <c r="E10" s="83"/>
    </row>
    <row r="11" spans="1:7" ht="1.5" customHeight="1" x14ac:dyDescent="0.25">
      <c r="A11" s="8" t="s">
        <v>0</v>
      </c>
      <c r="B11" s="1"/>
      <c r="C11" s="1"/>
      <c r="D11" s="1"/>
      <c r="E11" s="1"/>
    </row>
    <row r="12" spans="1:7" ht="20.25" customHeight="1" x14ac:dyDescent="0.25">
      <c r="A12" s="91" t="s">
        <v>12</v>
      </c>
      <c r="B12" s="91" t="s">
        <v>13</v>
      </c>
      <c r="C12" s="93" t="s">
        <v>14</v>
      </c>
      <c r="D12" s="94"/>
      <c r="E12" s="91" t="s">
        <v>40</v>
      </c>
    </row>
    <row r="13" spans="1:7" ht="23.25" customHeight="1" x14ac:dyDescent="0.25">
      <c r="A13" s="92"/>
      <c r="B13" s="92"/>
      <c r="C13" s="50" t="s">
        <v>18</v>
      </c>
      <c r="D13" s="50" t="s">
        <v>41</v>
      </c>
      <c r="E13" s="92"/>
    </row>
    <row r="14" spans="1:7" ht="26.25" customHeight="1" x14ac:dyDescent="0.25">
      <c r="A14" s="23" t="s">
        <v>42</v>
      </c>
      <c r="B14" s="52">
        <v>4</v>
      </c>
      <c r="C14" s="95" t="s">
        <v>21</v>
      </c>
      <c r="D14" s="53">
        <v>7656.08</v>
      </c>
      <c r="E14" s="54">
        <v>30.7</v>
      </c>
      <c r="G14" s="22"/>
    </row>
    <row r="15" spans="1:7" ht="27.75" customHeight="1" x14ac:dyDescent="0.25">
      <c r="A15" s="51" t="s">
        <v>43</v>
      </c>
      <c r="B15" s="52">
        <v>5</v>
      </c>
      <c r="C15" s="96"/>
      <c r="D15" s="53">
        <v>7656.08</v>
      </c>
      <c r="E15" s="54">
        <v>38.299999999999997</v>
      </c>
      <c r="G15" s="22"/>
    </row>
    <row r="16" spans="1:7" ht="23.25" customHeight="1" x14ac:dyDescent="0.25">
      <c r="A16" s="51" t="s">
        <v>44</v>
      </c>
      <c r="B16" s="52">
        <v>7</v>
      </c>
      <c r="C16" s="96"/>
      <c r="D16" s="53">
        <v>7656.08</v>
      </c>
      <c r="E16" s="54">
        <v>53.6</v>
      </c>
      <c r="G16" s="22"/>
    </row>
    <row r="17" spans="1:11" ht="27" customHeight="1" x14ac:dyDescent="0.25">
      <c r="A17" s="23" t="s">
        <v>45</v>
      </c>
      <c r="B17" s="52">
        <v>8</v>
      </c>
      <c r="C17" s="96"/>
      <c r="D17" s="53">
        <v>7656.08</v>
      </c>
      <c r="E17" s="54">
        <v>60</v>
      </c>
      <c r="G17" s="22"/>
    </row>
    <row r="18" spans="1:11" ht="24" customHeight="1" x14ac:dyDescent="0.25">
      <c r="A18" s="51" t="s">
        <v>46</v>
      </c>
      <c r="B18" s="52">
        <v>50</v>
      </c>
      <c r="C18" s="96"/>
      <c r="D18" s="53">
        <v>7656.08</v>
      </c>
      <c r="E18" s="54">
        <v>382.8</v>
      </c>
      <c r="G18" s="22"/>
    </row>
    <row r="19" spans="1:11" ht="21.75" customHeight="1" x14ac:dyDescent="0.25">
      <c r="A19" s="51" t="s">
        <v>26</v>
      </c>
      <c r="B19" s="52">
        <v>14</v>
      </c>
      <c r="C19" s="96"/>
      <c r="D19" s="53">
        <v>7656.08</v>
      </c>
      <c r="E19" s="55">
        <v>107.2</v>
      </c>
      <c r="G19" s="22"/>
      <c r="K19" s="25"/>
    </row>
    <row r="20" spans="1:11" ht="25.5" customHeight="1" x14ac:dyDescent="0.25">
      <c r="A20" s="56" t="s">
        <v>27</v>
      </c>
      <c r="B20" s="57">
        <v>12</v>
      </c>
      <c r="C20" s="96"/>
      <c r="D20" s="58">
        <v>7656.08</v>
      </c>
      <c r="E20" s="54">
        <v>91.9</v>
      </c>
      <c r="G20" s="22"/>
    </row>
    <row r="21" spans="1:11" ht="27" customHeight="1" x14ac:dyDescent="0.25">
      <c r="A21" s="51" t="s">
        <v>28</v>
      </c>
      <c r="B21" s="52">
        <v>563</v>
      </c>
      <c r="C21" s="97"/>
      <c r="D21" s="58">
        <v>7656.08</v>
      </c>
      <c r="E21" s="54">
        <v>4311.5</v>
      </c>
      <c r="G21" s="22"/>
    </row>
    <row r="22" spans="1:11" ht="22.5" customHeight="1" x14ac:dyDescent="0.3">
      <c r="A22" s="28" t="s">
        <v>29</v>
      </c>
      <c r="B22" s="29">
        <f>SUM(B14:B21)</f>
        <v>663</v>
      </c>
      <c r="C22" s="30"/>
      <c r="D22" s="30"/>
      <c r="E22" s="59">
        <f>SUM(E14:E21)</f>
        <v>5076</v>
      </c>
    </row>
    <row r="23" spans="1:11" ht="13.2" x14ac:dyDescent="0.25">
      <c r="A23" s="60"/>
      <c r="B23" s="98"/>
      <c r="C23" s="99"/>
      <c r="D23" s="99"/>
      <c r="E23" s="61"/>
    </row>
    <row r="24" spans="1:11" ht="13.2" x14ac:dyDescent="0.25">
      <c r="A24" s="98"/>
      <c r="B24" s="98"/>
      <c r="C24" s="98"/>
      <c r="D24" s="98"/>
      <c r="E24" s="100"/>
    </row>
    <row r="25" spans="1:11" ht="14.1" customHeight="1" x14ac:dyDescent="0.25">
      <c r="A25" s="98"/>
      <c r="B25" s="99"/>
      <c r="C25" s="99"/>
      <c r="D25" s="99"/>
      <c r="E25" s="99"/>
    </row>
    <row r="26" spans="1:11" ht="15.6" x14ac:dyDescent="0.3">
      <c r="A26" s="33" t="s">
        <v>30</v>
      </c>
      <c r="B26" s="33"/>
      <c r="C26" s="33"/>
      <c r="D26" s="33"/>
      <c r="E26" s="34" t="s">
        <v>47</v>
      </c>
    </row>
    <row r="27" spans="1:11" ht="13.8" x14ac:dyDescent="0.25">
      <c r="A27" s="35"/>
      <c r="B27" s="35"/>
      <c r="C27" s="79"/>
      <c r="D27" s="79"/>
      <c r="E27" s="35"/>
    </row>
    <row r="28" spans="1:11" ht="13.8" x14ac:dyDescent="0.25">
      <c r="A28" s="35"/>
      <c r="B28" s="35"/>
      <c r="C28" s="35"/>
      <c r="D28" s="35"/>
      <c r="E28" s="35"/>
    </row>
    <row r="29" spans="1:11" ht="13.8" x14ac:dyDescent="0.25">
      <c r="A29" s="35"/>
      <c r="B29" s="35"/>
      <c r="C29" s="35"/>
      <c r="D29" s="35"/>
      <c r="E29" s="35"/>
    </row>
  </sheetData>
  <mergeCells count="17">
    <mergeCell ref="C14:C21"/>
    <mergeCell ref="B23:D23"/>
    <mergeCell ref="A24:E25"/>
    <mergeCell ref="C27:D27"/>
    <mergeCell ref="A8:E8"/>
    <mergeCell ref="A9:B9"/>
    <mergeCell ref="C9:D9"/>
    <mergeCell ref="A10:E10"/>
    <mergeCell ref="A12:A13"/>
    <mergeCell ref="B12:B13"/>
    <mergeCell ref="C12:D12"/>
    <mergeCell ref="E12:E13"/>
    <mergeCell ref="A2:E2"/>
    <mergeCell ref="A3:E3"/>
    <mergeCell ref="A5:E5"/>
    <mergeCell ref="A6:D6"/>
    <mergeCell ref="B7:E7"/>
  </mergeCells>
  <pageMargins left="0.25" right="0.25" top="0.75" bottom="0.75" header="0.5" footer="0.5"/>
  <pageSetup paperSize="9" scale="74" fitToHeight="9999"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2026 год с зп </vt:lpstr>
      <vt:lpstr>2027 год с зп</vt:lpstr>
      <vt:lpstr>2028 год  зп</vt:lpstr>
      <vt:lpstr>2022</vt:lpstr>
      <vt:lpstr>2023</vt:lpstr>
      <vt:lpstr>'2022'!__bookmark_7</vt:lpstr>
      <vt:lpstr>'2023'!__bookmark_7</vt:lpstr>
      <vt:lpstr>'2026 год с зп '!__bookmark_7</vt:lpstr>
      <vt:lpstr>'2027 год с зп'!__bookmark_7</vt:lpstr>
      <vt:lpstr>'2028 год  зп'!__bookmark_7</vt:lpstr>
      <vt:lpstr>'2022'!__bookmark_8</vt:lpstr>
      <vt:lpstr>'2023'!__bookmark_8</vt:lpstr>
      <vt:lpstr>'2026 год с зп '!__bookmark_8</vt:lpstr>
      <vt:lpstr>'2027 год с зп'!__bookmark_8</vt:lpstr>
      <vt:lpstr>'2028 год  зп'!__bookmark_8</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Газизова Елена Анатольевна</dc:creator>
  <cp:lastModifiedBy>Герцог Александрийск</cp:lastModifiedBy>
  <cp:revision>13</cp:revision>
  <dcterms:created xsi:type="dcterms:W3CDTF">2020-09-07T12:49:00Z</dcterms:created>
  <dcterms:modified xsi:type="dcterms:W3CDTF">2025-10-19T05:53:00Z</dcterms:modified>
  <cp:version>983040</cp:version>
</cp:coreProperties>
</file>